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55" yWindow="65521" windowWidth="9600" windowHeight="9120" tabRatio="564" activeTab="0"/>
  </bookViews>
  <sheets>
    <sheet name="РЕЕСТР" sheetId="1" r:id="rId1"/>
  </sheets>
  <definedNames>
    <definedName name="_xlnm.Print_Area" localSheetId="0">'РЕЕСТР'!$A$1:$AF$1</definedName>
  </definedNames>
  <calcPr fullCalcOnLoad="1" refMode="R1C1"/>
</workbook>
</file>

<file path=xl/sharedStrings.xml><?xml version="1.0" encoding="utf-8"?>
<sst xmlns="http://schemas.openxmlformats.org/spreadsheetml/2006/main" count="321" uniqueCount="180">
  <si>
    <t>№ п/п</t>
  </si>
  <si>
    <t>Категория надежности</t>
  </si>
  <si>
    <t>Примечание</t>
  </si>
  <si>
    <t>Наименование подключаемого объекта</t>
  </si>
  <si>
    <t>Адрес подключаемого объекта</t>
  </si>
  <si>
    <t>Категория учета</t>
  </si>
  <si>
    <t>Физическое лицо</t>
  </si>
  <si>
    <t>Юридическое лицо</t>
  </si>
  <si>
    <t>Класс напряжения, кВ</t>
  </si>
  <si>
    <t>Присоединенная мощность объекта, кВА</t>
  </si>
  <si>
    <t>Присоединенная мощность объекта, кВт</t>
  </si>
  <si>
    <t>Косинус φ</t>
  </si>
  <si>
    <t>Классификация по присоединенной мощности объекта (кВт)</t>
  </si>
  <si>
    <t>Наименование юридического / физического лица</t>
  </si>
  <si>
    <t>Тип подключения</t>
  </si>
  <si>
    <t>Местонахождение объекта</t>
  </si>
  <si>
    <t>Класс сети, В</t>
  </si>
  <si>
    <t>№ договора</t>
  </si>
  <si>
    <t>Дата заключения договора</t>
  </si>
  <si>
    <t>Дата создания договора</t>
  </si>
  <si>
    <t>Дата присоединения</t>
  </si>
  <si>
    <t>Статус договора</t>
  </si>
  <si>
    <t>Точка присоединения</t>
  </si>
  <si>
    <t>Тариф по приказу РЭК, руб. / (руб./кВт)</t>
  </si>
  <si>
    <t>Дата оплаты</t>
  </si>
  <si>
    <t>№ ТУ</t>
  </si>
  <si>
    <t>Дата выдачи ТУ</t>
  </si>
  <si>
    <t>Статус присоединения</t>
  </si>
  <si>
    <t>Срок действия ТУ, год</t>
  </si>
  <si>
    <t>Статус ТУ</t>
  </si>
  <si>
    <t>Расчетная сумма по договору без НДС, руб.</t>
  </si>
  <si>
    <t>Фактическая сумма оплаты по договору с НДС, руб.</t>
  </si>
  <si>
    <t>Расчетная сумма по договору c НДС, руб.</t>
  </si>
  <si>
    <t>Тип организации</t>
  </si>
  <si>
    <t>Справочно: НДС, %</t>
  </si>
  <si>
    <t>нет</t>
  </si>
  <si>
    <t>Рассрочка платежа (есть/нет)</t>
  </si>
  <si>
    <t>Кол-во источников для оплаты</t>
  </si>
  <si>
    <t>Месяц</t>
  </si>
  <si>
    <t>основное</t>
  </si>
  <si>
    <t>Дата поступления заявки</t>
  </si>
  <si>
    <t>Реестр технологических присоединений ООО "Электросети" ЗАТО Северск 2015</t>
  </si>
  <si>
    <t>есть</t>
  </si>
  <si>
    <t>жилой дом</t>
  </si>
  <si>
    <t>садовый дом</t>
  </si>
  <si>
    <t>п.Самусь</t>
  </si>
  <si>
    <t>г.Северск</t>
  </si>
  <si>
    <t>нежилое здание</t>
  </si>
  <si>
    <t>гаражные боксы</t>
  </si>
  <si>
    <t>Кураксин Николай Петрович.
Паспорт 6907 № 219507 выдан 25.12.2007г. Территориальным отделом УФМС России по Томской области в гор. Северске
Зарегистрирован: Томская область, г. Северск, п.Самусь, ул. Судостроителей, д. 3, кв. 52
ИНН 702403995601
тел. 8 913 877 7799.
земельный участок п.Самусь, ул. Кольцевая, № 11</t>
  </si>
  <si>
    <t>п.Самусь, ул. Кольцевая, № 11</t>
  </si>
  <si>
    <t>оп.№7 ВЛ-0,4кВ от ТП У-2-3, ф.1</t>
  </si>
  <si>
    <t>08/22/15</t>
  </si>
  <si>
    <t>22Т</t>
  </si>
  <si>
    <t>апрель</t>
  </si>
  <si>
    <t xml:space="preserve">ИП Туркин Валерий Николаевич,                       номер записи в Едином государственном реестре 314702412700044 от 07.05.2014г. 
Паспорт 6900 № 150373 выдан 24.04.2001г.      УВД гор. Северск Томской области
Зарегистрирован: Томская обл., г. Северск, ул. Ленина, д. 108, кв. 17                                    
ИНН 702404937497  
тел.8913 827 0343
нежилое здание по ул.Лесная, 1а, строение 7
</t>
  </si>
  <si>
    <t>г. Северск, ул.Лесная, 1а, строение 7</t>
  </si>
  <si>
    <t>ТП-237, РУ-0,4 кВ, ф.3</t>
  </si>
  <si>
    <t>08/23/15</t>
  </si>
  <si>
    <t>23Т</t>
  </si>
  <si>
    <t>Коверко Евгений Владимирович.
Паспорт 6903 № 935053 выдан 06.05.2005г Управлением внутренних дел ЗАТО Северск Томской области.
Зарегистрирован: Томская область, г. Северск, ул. Трудовая, д.26
ИНН 702403561570
тел. 8 962 778 0800  
ВУ для СМР по ул.Тракторная, 33</t>
  </si>
  <si>
    <t>ВУ СМР</t>
  </si>
  <si>
    <t>г.Северск, ул.Тракторная, 33</t>
  </si>
  <si>
    <t>временное</t>
  </si>
  <si>
    <t>опора №3/1 вл-0,4 Кв ОТ тп-212 Ф.7</t>
  </si>
  <si>
    <t>08/24/15</t>
  </si>
  <si>
    <t>24ТВ</t>
  </si>
  <si>
    <t>Метелина Ксения Олеговна.
Паспорт 6913 № 579012 выдан 05.11.2013. 
Отделом УФМС России по Томской области в г.Северске.
Зарегистрирован: Томская область, г.  Северск, ул. Садовая, дом 42 
ИНН 702410326136
тел. 8952 806 58 24
жилой дом по адресу Томская область, ЗАТО Северск,г. Северск, ул. Садовая, д. 42</t>
  </si>
  <si>
    <t>г. Северск, ул. Садовая, д. 42</t>
  </si>
  <si>
    <t>оп. №5/2 ВЛ-0,4кВ от ТП-3, ф.2</t>
  </si>
  <si>
    <t>08/25/15</t>
  </si>
  <si>
    <t>25Т</t>
  </si>
  <si>
    <t>Колотовкина Екатерина Владимировна.
Паспорт 6909 № 345865 выдан 11.09.2009. 
Территориальным отделом УФМС России по Томской области в г.Северске.
Зарегистрирован: Томская область, г.  Северск, ул. Курчатова, дом 15 кв.22 
ИНН 702409790311
тел. 8952 800 93 796
земельный участок по адресу: Томская область, г. Северск, СНТ «Мир», квартал № 2, Трудовая улица, участок 818</t>
  </si>
  <si>
    <t>г. Северск, СНТ «Мир», квартал № 2, Трудовая улица, участок 818</t>
  </si>
  <si>
    <t>оп.№6/3А ВЛ-0,4кВ от ТП-216 ф.5</t>
  </si>
  <si>
    <t>08/26/15</t>
  </si>
  <si>
    <t>26Т</t>
  </si>
  <si>
    <t>Зверев Владимир Николаевич.
Паспорт 6903 № 988741 от 02.06.2006г выдан 
Управлением внутренних дел ЗАТО Северск Томской области
Зарегистрирован: ЗАТО Северск, ул. Куйбышева, 6а кв. 1                                   
ИНН 702404433210  
тел. 89059900681
магазин по адресу г.Северск, ул.Ленинградская, 9б</t>
  </si>
  <si>
    <t>магазин</t>
  </si>
  <si>
    <t>г.Северск, ул.Ленинградская, 9б</t>
  </si>
  <si>
    <t>сек.2, ф.10, ТП-215, РУ-0,4кВ; сек.1,ф.2, ТП-215, РУ-0,4кВ</t>
  </si>
  <si>
    <t>08/27/15</t>
  </si>
  <si>
    <t>Курапов Михаил Викторович, 
паспорт 6902 № 685186 выдан 09.01.2003г. 
УВД ЗАТО Северск Томской области.
Зарегистрирован: Томская область, ЗАТО Северск, ул. Солнечная, 13, кв.70
ИНН 702436401349
тел. 8 913 874 1668
земельный участок область, ЗАТО Северск, п. Орловка, ул. Герцена, 6а</t>
  </si>
  <si>
    <t>ЗАТО Северск, п. Орловка, ул. Герцена, 6а</t>
  </si>
  <si>
    <t>п.Орловка</t>
  </si>
  <si>
    <t>оп. № 39/1 ВЛ-0,4кВ от ТП ОР-16-1, ф.1</t>
  </si>
  <si>
    <t>08/28/15</t>
  </si>
  <si>
    <t>28Т</t>
  </si>
  <si>
    <t>Открытое акционерное общество «Сбербанк России», Томское отделение №8616
634061, г. Томск, пр. Фрунзе, 90/1. 
ОГРН 1027700132195, ОКПО 09224994,
ИНН/КПП 7707083893/540602001, 
р/сч 60312810544000100000
ОАО «Сбербанк Росси»,
к/сч 30101810500000000641 в Сибирском ГУ Банка России, БИК 045004641.
тел. (3822) 44-15-72
нежилые помещения (офис) на первом этаже жилого дома по адресу: г. Северск, пр. Коммунистический, 38</t>
  </si>
  <si>
    <t>нежилые помещения</t>
  </si>
  <si>
    <t>г. Северск, пр. Коммунистический, 38</t>
  </si>
  <si>
    <t>Шина ВУ-4 жилого дома пр.Коммунистический, 38 (от ТП-125, РУ-0,4кВ, ф.3); ВУ-3 жилого дома пр.Коммунистический, 38 (от ТП-143, РУ-0,4кВ, ф.1)</t>
  </si>
  <si>
    <t>08/29/15</t>
  </si>
  <si>
    <t>29Т</t>
  </si>
  <si>
    <t>Открытое акционерное общество «Сбербанк России», Томское отделение №8616
634061, г. Томск, пр. Фрунзе, 90/1. 
ОГРН 1027700132195, ОКПО 09224994,
ИНН/КПП 7707083893/540602001, 
р/сч 60312810544000100000
ОАО «Сбербанк Росси»,
к/сч 30101810500000000641 в Сибирском ГУ Банка России, БИК 045004641.
тел. (3822) 44-15-72
нежилые помещения (офис) на первом этаже жилого дома по адресу: г. Северск, ул. Царевского, 20</t>
  </si>
  <si>
    <t>г. Северск, ул. Царевского, 20</t>
  </si>
  <si>
    <t>ВУ-1 жилого дома ул.Царевского,20 (от РП-3, РУ-0,4кВ, ф.12); ВУ-2 жилого дома ул.Царевского, 20 (от ТП-177, РУ-0,4кВ, ф.16)</t>
  </si>
  <si>
    <t>08/30/15</t>
  </si>
  <si>
    <t>30Т</t>
  </si>
  <si>
    <t>Общество с ограниченной ответственностью «Интертом»
 636070, Томская обл., ЗАТО Северск, ул. Пионерская, д.3
ИНН/КПП 7014028721/ 701401001
р/с 40702810106710000239 в ОАО «Томскпромстройбанк» г.Томск
БИК 046902728, ОГРН 1027000764922
к/с 30101810500000000728                             тел. 8 (3823) 52-03-40, 8 (3822) 76-56-18
нежилое здание с подвалом по адресу: г.Северск, ул. Пионерская, 3</t>
  </si>
  <si>
    <t>одноэтажное нежилое здание с подвалом</t>
  </si>
  <si>
    <t>г.Северск, ул. Пионерская, 3</t>
  </si>
  <si>
    <t>ТП-179, РУ-0,4кВ, ф.5</t>
  </si>
  <si>
    <t>08/31/2015</t>
  </si>
  <si>
    <t>31Т</t>
  </si>
  <si>
    <t>Аннулирована письмо от 24.04.2015 № 498</t>
  </si>
  <si>
    <t>Открытое акционерное общество «Сбербанк России», Томское отделение №8616
634061, г. Томск, пр. Фрунзе, 90/1. 
ОГРН 1027700132195, ОКПО 09224994,
ИНН/КПП 7707083893/540602001, 
р/сч 60312810544000100000
ОАО «Сбербанк Росси»,
к/сч 30101810500000000641 в Сибирском ГУ Банка России, БИК 045004641.
тел. (3822) 44-15-72
нежилое помещение (офис) на первом этаже по адресу г.Северск, пр.Коммунистический, 66</t>
  </si>
  <si>
    <t>нежилое помещение (офис) на первом этаже</t>
  </si>
  <si>
    <t>г.Северск, пр.Коммунистический, 66</t>
  </si>
  <si>
    <t>ВУ-1 жилого дома пр.Коммунистический,66 (от ТП-168, РУ-0,4кВ, ф.2); ВУ-2 жилого дома пр.Коммунистический, 68 (от ТП-165, РУ-0,4кВ, ф.14)</t>
  </si>
  <si>
    <t>08/32/2015</t>
  </si>
  <si>
    <t>32Т</t>
  </si>
  <si>
    <t>Управление капитального строительства
Администрации ЗАТО Северск, 
636000 г. Северск, ул. Лесная, 11А,
ИНН/КПП 7024028872/702401001 
ОГРН 1087024001382  
БИК 046902001,ОКПО 85253926.
тел.773958, 772359.
скважина № 15а по адресу: г. Северск, Водозабор № 1</t>
  </si>
  <si>
    <t xml:space="preserve">скважины № 15а </t>
  </si>
  <si>
    <t>г. Северск, Водозабор № 1</t>
  </si>
  <si>
    <t>ТП-205, РУ-0,4кВ, ф.8</t>
  </si>
  <si>
    <t>08/33/15</t>
  </si>
  <si>
    <t>33Т</t>
  </si>
  <si>
    <t>Общество с ограниченной ответственностью «ВодКомСтрой», 
ОГРН 1027001686194
ИНН/КПП 7024019042/702401001
Зарегистрирован: 636070, г. Северск, ул. Победы, 17, кв. 99.                                    
ИНН 7024019042  
тел.8913 885 8347.
щит учета для СМР по адресу: г.Северск, ул.Тургенева</t>
  </si>
  <si>
    <t>щит учета для СМР</t>
  </si>
  <si>
    <t>г.Северск, ул.Тургенева</t>
  </si>
  <si>
    <t>ТП-16, РУ-0,4кВ, ф.№3</t>
  </si>
  <si>
    <t>08/34/15</t>
  </si>
  <si>
    <t>34ТВ</t>
  </si>
  <si>
    <t xml:space="preserve">Общество с ограниченной ответственностью «Склад № 9»
 636018, Томская обл., г.Северск, ул.Тургенева, д.33, стр.15
ИНН/КПП 7024038207/ 702401001
р/с 40702810464000000479 в Томское ОСБ №8616, г.Томск
ОГРН 1137024001553
тел. 8 (3822) 44-35-35.
нежилого здания по адресу: Томская область, ЗАТО Северск, г.Северск, ул. Тургенева, д.33, строение №15 </t>
  </si>
  <si>
    <t xml:space="preserve">нежилого здания </t>
  </si>
  <si>
    <t>Томская область, ЗАТО Северск, г.Северск, ул. Тургенева, д.33, строение №15</t>
  </si>
  <si>
    <t>ТП-2, РУ-0,4кВ, ф.1</t>
  </si>
  <si>
    <t>08/35/15</t>
  </si>
  <si>
    <t>35Т</t>
  </si>
  <si>
    <t>Закрытое акционерное общество «ТОМ-ДОМ ТДСК».
634021, г. Томск, ул. Елизаровых,79/1. 
ОГРН 1027000906640, ОКПО 34063012,
ИНН/КПП  7021050358/701750001.
тел./факс (3822) 24-17-43, 8913 888 7122, сот. 50-22-01
(ВРУ-0,4кВ) для строительно-монтажных работ на объекте: «Площадка складирования мкр. № 12а г.Северске» по адресу: г. Северск, микрорайон № 12а по ул.Калинина</t>
  </si>
  <si>
    <t>(ВРУ-0,4кВ) для строительно-монтажных работ на объекте: «Площадка складирования мкр. № 12а г.Северске»</t>
  </si>
  <si>
    <t>г. Северск, микрорайон № 12а по ул.Калинина</t>
  </si>
  <si>
    <t>ТП-323, РУ-0,4кВ, ф.6</t>
  </si>
  <si>
    <t>08/36/15</t>
  </si>
  <si>
    <t>36ТВ</t>
  </si>
  <si>
    <t>Кондюхова Людмила Федоровна.
Паспорт 6902 № 442550 выдан 19.04.2002. 
Управлением внутренних дел ЗАТО Северск Томской области.
Зарегистрирован: Томская область, г.  Северск, пр. Коммунистический, 116, кв. 168 
ИНН 702403261914
тел. 8 909 540 71 25
электрооборудование земельного участка г. Северск, СНТ «Мир», квартал 4, ул. Трудовая, участок № 43</t>
  </si>
  <si>
    <t>г. Северск, СНТ «Мир», квартал 4, ул. Трудовая, участок № 43</t>
  </si>
  <si>
    <t>ТП-216, РУ-0,4кВ, ф.5, ВЛ-0,4кВ, оп.№ 6/3</t>
  </si>
  <si>
    <t>08/37/15</t>
  </si>
  <si>
    <t>37Т</t>
  </si>
  <si>
    <t xml:space="preserve">Воронов Виктор Николаевич, 
паспорт 6903 № 863871 выдан 23.04.2004г. 
УВД ЗАТО Северск Томской области.
Зарегистрирован: Томская область, ЗАТО Северск, ул. Победы, 21, кв.22
ИНН 702406146589
тел. 8 963 1951 911
электрооборудование земельного участка, расположенного по адресу: Томская область, ЗАТО Северск, п. Самусь, ул. Розы Люксембург, № 58а </t>
  </si>
  <si>
    <t xml:space="preserve">Томская область, ЗАТО Северск, п. Самусь, ул. Розы Люксембург, № 58а </t>
  </si>
  <si>
    <t>ТП У-15-6, ф.4, оп.№23</t>
  </si>
  <si>
    <t>08/38/15</t>
  </si>
  <si>
    <t>38Т</t>
  </si>
  <si>
    <t>Анищенко Андрей Александрович.
Паспорт 6903 № 846050 выдан 19.06.2003. 
Управлением внутренних дел ЗАТО Северск Томской области.
Зарегистрирован: Томская область, г.  Северск, пр. Коммунистический, 151, кв. 525 
ИНН 702407231815
тел. 8 913 1130071 
электрооборудование земельного участка, расположенного по адресу: г. Северск, СНТ «Мир», квартал 5, ул. Широкая, участок № 215</t>
  </si>
  <si>
    <t>г. Северск, СНТ «Мир», квартал 5, ул. Широкая, участок № 215</t>
  </si>
  <si>
    <t>ТП-5, ф.1</t>
  </si>
  <si>
    <t>08/39/15</t>
  </si>
  <si>
    <t>39Т</t>
  </si>
  <si>
    <t>Замараева Надежда Васильевна.
Паспорт 6902 № 563413 выдан 03.09.2002. 
Управлением внутренних дел ЗАТО Северск Томской области.
Зарегистрирован: Томская область, г.  Северск, ул. Солнечная, 7, кв.76 
ИНН 702435911805
тел. 8 961 096 60 36
электрооборудование земельного участка по адресу Томская область, ЗАТО Северск, г.Северск, СНТ «Мир», квартал 5, ул. Широкая, участок № 244</t>
  </si>
  <si>
    <t>Томская область, ЗАТО Северск, г.Северск, СНТ «Мир», квартал 5, ул. Широкая, участок № 244</t>
  </si>
  <si>
    <t>оп. № 16, ВЛИ-0,4кВ, ТП-5,ф.1</t>
  </si>
  <si>
    <t>08/40/15</t>
  </si>
  <si>
    <t>40Т</t>
  </si>
  <si>
    <t>Арбузов Виталий Леонидович.
Паспорт 6904 № 026860 выдан 21.07.2006. 
Управлением внутренних дел ЗАТО Северск Томской области.
Зарегистрирован: Томская область, г.  Северск, ул. Калинина, 2, кв. 25 
ИНН 702406461608
тел. 8 953 927 73 25
электрооборудование земельного участка по адресу: Томская область, ЗАТО Северск, г.Северск, СНТ «Мир», квартал 5, ул. Широкая, участок № 242</t>
  </si>
  <si>
    <t>Томская область, ЗАТО Северск, г.Северск, СНТ «Мир», квартал 5, ул. Широкая, участок № 242</t>
  </si>
  <si>
    <t>оп. № 17, ВЛИ-0,4кВ, ТП-5,ф.1</t>
  </si>
  <si>
    <t>08/41/15</t>
  </si>
  <si>
    <t>41Т</t>
  </si>
  <si>
    <t>Волошина Татьяна Евгеньевна.
Паспорт 6903 № 799659 выдан 17.05.2003. 
Управлением внутренних дел ЗАТО Северск Томской области.
Зарегистрирован: Томская область, г.  Северск, ул. Ленинградская, 2, кв. 164 
ИНН 702401038798
тел. 8 909 546 79 84
электрооборудование земельного участка по адресу: Томская область, ЗАТО Северск, г.Северск, СНТ «Мир», квартал 5, ул. Широкая, участок № 243</t>
  </si>
  <si>
    <t>Томская область, ЗАТО Северск, г.Северск, СНТ «Мир», квартал 5, ул. Широкая, участок № 243</t>
  </si>
  <si>
    <t>08/42/15</t>
  </si>
  <si>
    <t>42Т</t>
  </si>
  <si>
    <t>Жос Валерий Николаевич. 
Паспорт 6909 № 346769, выдан 22.09.2009г Территориальным отделом УФМС России по Томской области в гор.Северске
Зарегистрирован: Томская область, г. Северск, ул. Славского, 22, кв.53
ИНН 702402460730
тел. 8913 858 3401
электрооборудование шести гаражных боксов по адресу: г. Северск, ул.Транспортная, 9/1, строение 1</t>
  </si>
  <si>
    <t>г. Северск, ул.Транспортная, 9/1, строение 1</t>
  </si>
  <si>
    <t>ТП-109, РУ-0,4кВ, ф.6</t>
  </si>
  <si>
    <t>08/43/15</t>
  </si>
  <si>
    <t>43Т</t>
  </si>
  <si>
    <t>ГСПО «Черёмушки 2»
Жос Валерий Николаевич. 
Паспорт 6909 № 346769, выдан 22.09.2009г Территориальным отделом УФМС России по Томской области в гор.Северске
Зарегистрирован: Томская область, г. Северск, ул. Славского, 22, кв.53
ИНН 702402460730
тел. 8913 858 3401
семи гаражных боксов, расположенных по адресу: г. Северск, ул.Транспортная, 9/1, строение 2</t>
  </si>
  <si>
    <t>г. Северск, ул.Транспортная, 9/1, строение 2</t>
  </si>
  <si>
    <t>ВУ гаража ГСК "Черемушки" от ТП-109, ф.6</t>
  </si>
  <si>
    <t>08/44/15</t>
  </si>
  <si>
    <t>44Т</t>
  </si>
  <si>
    <t>ГСПО «Черёмушки 3»
Жос Валерий Николаевич. 
Паспорт 6909 № 346769, выдан 22.09.2009г Территориальным отделом УФМС России по Томской области в гор.Северске
Зарегистрирован: Томская область, г. Северск, ул. Славского, 22, кв.53
ИНН 702402460730
тел. 8913 858 3401
электрооборудование четырех гаражных боксов, расположенных по адресу: г. Северск, ул.Транспортная, 9/1, строение 3</t>
  </si>
  <si>
    <t>г. Северск, ул.Транспортная, 9/1, строение 3</t>
  </si>
  <si>
    <t>ВУ гаража ГСК "Черемушки 2" от ТП-109, ф.6</t>
  </si>
  <si>
    <t>08/45/15</t>
  </si>
  <si>
    <t>45Т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</si>
</sst>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dd/mm/yy;@"/>
    <numFmt numFmtId="172" formatCode="mmm/yyyy"/>
  </numFmts>
  <fonts count="8">
    <font>
      <sz val="10"/>
      <name val="Times New Roman"/>
      <family val="0"/>
    </font>
    <font>
      <b/>
      <sz val="10"/>
      <name val="Times New Roman"/>
      <family val="1"/>
    </font>
    <font>
      <sz val="10"/>
      <color indexed="8"/>
      <name val="Times New Roman"/>
      <family val="0"/>
    </font>
    <font>
      <u val="single"/>
      <sz val="8.5"/>
      <color indexed="12"/>
      <name val="Times New Roman"/>
      <family val="0"/>
    </font>
    <font>
      <u val="single"/>
      <sz val="8.5"/>
      <color indexed="36"/>
      <name val="Times New Roman"/>
      <family val="0"/>
    </font>
    <font>
      <b/>
      <sz val="14"/>
      <name val="Times New Roman"/>
      <family val="1"/>
    </font>
    <font>
      <sz val="10"/>
      <color indexed="12"/>
      <name val="Times New Roman"/>
      <family val="0"/>
    </font>
    <font>
      <sz val="12"/>
      <color indexed="10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0" applyNumberFormat="1" applyFont="1" applyFill="1" applyBorder="1" applyAlignment="1" applyProtection="1">
      <alignment horizontal="left" vertical="center" wrapText="1"/>
      <protection/>
    </xf>
    <xf numFmtId="0" fontId="2" fillId="2" borderId="2" xfId="0" applyNumberFormat="1" applyFont="1" applyFill="1" applyBorder="1" applyAlignment="1" applyProtection="1">
      <alignment horizontal="left" vertical="center" wrapText="1"/>
      <protection/>
    </xf>
    <xf numFmtId="4" fontId="2" fillId="2" borderId="1" xfId="0" applyNumberFormat="1" applyFont="1" applyFill="1" applyBorder="1" applyAlignment="1" applyProtection="1">
      <alignment horizontal="right" vertical="center" wrapText="1"/>
      <protection/>
    </xf>
    <xf numFmtId="168" fontId="2" fillId="2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/>
      <protection/>
    </xf>
    <xf numFmtId="169" fontId="1" fillId="0" borderId="0" xfId="0" applyNumberFormat="1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14" fontId="0" fillId="0" borderId="5" xfId="0" applyNumberFormat="1" applyBorder="1" applyAlignment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vertical="center"/>
      <protection/>
    </xf>
    <xf numFmtId="1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J26"/>
  <sheetViews>
    <sheetView tabSelected="1" zoomScale="85" zoomScaleNormal="85" zoomScaleSheetLayoutView="100" workbookViewId="0" topLeftCell="A1">
      <pane ySplit="1" topLeftCell="BM24" activePane="bottomLeft" state="frozen"/>
      <selection pane="topLeft" activeCell="T1" sqref="T1"/>
      <selection pane="bottomLeft" activeCell="A3" sqref="A3:AJ26"/>
    </sheetView>
  </sheetViews>
  <sheetFormatPr defaultColWidth="9.33203125" defaultRowHeight="12.75"/>
  <cols>
    <col min="1" max="1" width="9.33203125" style="4" customWidth="1"/>
    <col min="2" max="2" width="25" style="4" customWidth="1"/>
    <col min="3" max="3" width="18.33203125" style="4" customWidth="1"/>
    <col min="4" max="4" width="16.5" style="4" customWidth="1"/>
    <col min="5" max="5" width="13.16015625" style="4" customWidth="1"/>
    <col min="6" max="6" width="11.33203125" style="4" customWidth="1"/>
    <col min="7" max="7" width="23.16015625" style="4" customWidth="1"/>
    <col min="8" max="8" width="20.33203125" style="4" customWidth="1"/>
    <col min="9" max="9" width="20.33203125" style="13" customWidth="1"/>
    <col min="10" max="10" width="30.83203125" style="4" customWidth="1"/>
    <col min="11" max="11" width="17.66015625" style="4" customWidth="1"/>
    <col min="12" max="13" width="30.83203125" style="4" customWidth="1"/>
    <col min="14" max="14" width="21.16015625" style="4" customWidth="1"/>
    <col min="15" max="16" width="23" style="4" customWidth="1"/>
    <col min="17" max="17" width="22.5" style="4" customWidth="1"/>
    <col min="18" max="19" width="18.5" style="4" customWidth="1"/>
    <col min="20" max="20" width="13.16015625" style="13" customWidth="1"/>
    <col min="21" max="21" width="18.83203125" style="4" customWidth="1"/>
    <col min="22" max="22" width="20.33203125" style="4" customWidth="1"/>
    <col min="23" max="23" width="13.16015625" style="13" customWidth="1"/>
    <col min="24" max="24" width="14.5" style="4" customWidth="1"/>
    <col min="25" max="25" width="17.5" style="13" customWidth="1"/>
    <col min="26" max="26" width="17.5" style="4" customWidth="1"/>
    <col min="27" max="27" width="18.33203125" style="4" customWidth="1"/>
    <col min="28" max="28" width="17" style="4" customWidth="1"/>
    <col min="29" max="29" width="14.66015625" style="13" customWidth="1"/>
    <col min="30" max="30" width="14.83203125" style="13" customWidth="1"/>
    <col min="31" max="31" width="13.16015625" style="13" customWidth="1"/>
    <col min="32" max="34" width="19" style="4" customWidth="1"/>
    <col min="35" max="35" width="18.16015625" style="4" customWidth="1"/>
    <col min="36" max="36" width="16" style="4" customWidth="1"/>
    <col min="37" max="16384" width="9.33203125" style="4" customWidth="1"/>
  </cols>
  <sheetData>
    <row r="1" spans="1:35" ht="18.75">
      <c r="A1" s="27" t="s">
        <v>41</v>
      </c>
      <c r="B1" s="27"/>
      <c r="C1" s="27"/>
      <c r="D1" s="27"/>
      <c r="E1" s="27"/>
      <c r="F1" s="27"/>
      <c r="G1" s="27"/>
      <c r="AF1" s="19" t="s">
        <v>34</v>
      </c>
      <c r="AG1" s="21"/>
      <c r="AH1" s="21"/>
      <c r="AI1" s="20">
        <v>18</v>
      </c>
    </row>
    <row r="2" spans="1:36" s="7" customFormat="1" ht="38.25">
      <c r="A2" s="5" t="s">
        <v>0</v>
      </c>
      <c r="B2" s="5" t="s">
        <v>13</v>
      </c>
      <c r="C2" s="5" t="s">
        <v>3</v>
      </c>
      <c r="D2" s="5" t="s">
        <v>4</v>
      </c>
      <c r="E2" s="5" t="s">
        <v>15</v>
      </c>
      <c r="F2" s="5" t="s">
        <v>14</v>
      </c>
      <c r="G2" s="5" t="s">
        <v>22</v>
      </c>
      <c r="H2" s="5" t="s">
        <v>5</v>
      </c>
      <c r="I2" s="5" t="s">
        <v>33</v>
      </c>
      <c r="J2" s="5" t="s">
        <v>10</v>
      </c>
      <c r="K2" s="5" t="s">
        <v>11</v>
      </c>
      <c r="L2" s="5" t="s">
        <v>9</v>
      </c>
      <c r="M2" s="5" t="s">
        <v>12</v>
      </c>
      <c r="N2" s="5" t="s">
        <v>23</v>
      </c>
      <c r="O2" s="5" t="s">
        <v>30</v>
      </c>
      <c r="P2" s="5" t="s">
        <v>32</v>
      </c>
      <c r="Q2" s="5" t="s">
        <v>31</v>
      </c>
      <c r="R2" s="5" t="s">
        <v>24</v>
      </c>
      <c r="S2" s="5" t="s">
        <v>36</v>
      </c>
      <c r="T2" s="5" t="s">
        <v>17</v>
      </c>
      <c r="U2" s="5" t="s">
        <v>19</v>
      </c>
      <c r="V2" s="5" t="s">
        <v>18</v>
      </c>
      <c r="W2" s="5" t="s">
        <v>25</v>
      </c>
      <c r="X2" s="5" t="s">
        <v>26</v>
      </c>
      <c r="Y2" s="5" t="s">
        <v>28</v>
      </c>
      <c r="Z2" s="5" t="s">
        <v>29</v>
      </c>
      <c r="AA2" s="5" t="s">
        <v>27</v>
      </c>
      <c r="AB2" s="5" t="s">
        <v>20</v>
      </c>
      <c r="AC2" s="5" t="s">
        <v>1</v>
      </c>
      <c r="AD2" s="5" t="s">
        <v>8</v>
      </c>
      <c r="AE2" s="5" t="s">
        <v>16</v>
      </c>
      <c r="AF2" s="5" t="s">
        <v>21</v>
      </c>
      <c r="AG2" s="5" t="s">
        <v>37</v>
      </c>
      <c r="AH2" s="5" t="s">
        <v>40</v>
      </c>
      <c r="AI2" s="5" t="s">
        <v>2</v>
      </c>
      <c r="AJ2" s="5" t="s">
        <v>38</v>
      </c>
    </row>
    <row r="3" spans="1:36" ht="270" customHeight="1">
      <c r="A3" s="6">
        <v>22</v>
      </c>
      <c r="B3" s="1" t="s">
        <v>49</v>
      </c>
      <c r="C3" s="1" t="s">
        <v>44</v>
      </c>
      <c r="D3" s="1" t="s">
        <v>50</v>
      </c>
      <c r="E3" s="1" t="s">
        <v>45</v>
      </c>
      <c r="F3" s="1" t="s">
        <v>39</v>
      </c>
      <c r="G3" s="1" t="s">
        <v>51</v>
      </c>
      <c r="H3" s="1" t="s">
        <v>6</v>
      </c>
      <c r="I3" s="15"/>
      <c r="J3" s="3">
        <v>15</v>
      </c>
      <c r="K3" s="2">
        <v>0.89</v>
      </c>
      <c r="L3" s="12">
        <f aca="true" t="shared" si="0" ref="L3:L26">IF(OR(J3="",K3=""),"-",ROUND(J3/K3,1))</f>
        <v>16.9</v>
      </c>
      <c r="M3" s="10" t="str">
        <f aca="true" t="shared" si="1" ref="M3:M26">IF(OR(J3="",L3=""),"-",IF(J3&gt;670,"P &gt; 670 кВт",IF(J3&gt;150,"150 &lt; P &lt;= 670 кВт",IF(J3&gt;15,"15 &lt; P &lt;= 150 кВт",IF(J3&gt;15,"15 &lt; P &lt;= 150 кВт",IF(J3&lt;=15,"P &lt;= 15 кВт","ошибка"))))))</f>
        <v>P &lt;= 15 кВт</v>
      </c>
      <c r="N3" s="3">
        <v>550</v>
      </c>
      <c r="O3" s="11">
        <f aca="true" t="shared" si="2" ref="O3:O26">IF(OR(M3="",M3="-"),"-",IF(M3=$H$70,N3/1.18,ROUND(J3*N3*AG3,2)))</f>
        <v>8250</v>
      </c>
      <c r="P3" s="11">
        <f aca="true" t="shared" si="3" ref="P3:P26">ROUND(O3*(1+$AI$1/100),2)</f>
        <v>9735</v>
      </c>
      <c r="Q3" s="3"/>
      <c r="R3" s="8"/>
      <c r="S3" s="18" t="s">
        <v>35</v>
      </c>
      <c r="T3" s="14" t="s">
        <v>52</v>
      </c>
      <c r="U3" s="8">
        <v>42093</v>
      </c>
      <c r="V3" s="8">
        <v>42100</v>
      </c>
      <c r="W3" s="14" t="s">
        <v>53</v>
      </c>
      <c r="X3" s="8">
        <v>42093</v>
      </c>
      <c r="Y3" s="16">
        <v>3</v>
      </c>
      <c r="Z3" s="9" t="str">
        <f aca="true" ca="1" t="shared" si="4" ref="Z3:Z26">IF(OR(X3="",X3="-"),"-",IF(DATE(YEAR(X3)+Y3,MONTH(X3)+0,DAY(X3)+0)&gt;=TODAY(),"Действует","Прекращено"))</f>
        <v>Действует</v>
      </c>
      <c r="AA3" s="9" t="str">
        <f aca="true" t="shared" si="5" ref="AA3:AA26">IF(OR(AB3="",AB3="-"),"Не выполнено","Выполнено")</f>
        <v>Не выполнено</v>
      </c>
      <c r="AB3" s="26"/>
      <c r="AC3" s="15">
        <v>3</v>
      </c>
      <c r="AD3" s="16">
        <v>0.4</v>
      </c>
      <c r="AE3" s="17">
        <v>400</v>
      </c>
      <c r="AF3" s="9" t="str">
        <f aca="true" t="shared" si="6" ref="AF3:AF26">IF(AND(OR(T3="",T3="-"),OR(U3="",U3="-")),"Не заключен",IF(OR(V3="",V3="-"),"В оформлении","Заключен"))</f>
        <v>Заключен</v>
      </c>
      <c r="AG3" s="22">
        <v>1</v>
      </c>
      <c r="AH3" s="24">
        <v>42088</v>
      </c>
      <c r="AI3" s="25"/>
      <c r="AJ3" s="23" t="s">
        <v>54</v>
      </c>
    </row>
    <row r="4" spans="1:36" ht="318.75" customHeight="1">
      <c r="A4" s="6">
        <v>23</v>
      </c>
      <c r="B4" s="1" t="s">
        <v>55</v>
      </c>
      <c r="C4" s="1" t="s">
        <v>47</v>
      </c>
      <c r="D4" s="1" t="s">
        <v>56</v>
      </c>
      <c r="E4" s="1" t="s">
        <v>46</v>
      </c>
      <c r="F4" s="1" t="s">
        <v>39</v>
      </c>
      <c r="G4" s="1" t="s">
        <v>57</v>
      </c>
      <c r="H4" s="1" t="s">
        <v>7</v>
      </c>
      <c r="I4" s="15" t="s">
        <v>39</v>
      </c>
      <c r="J4" s="3">
        <v>4</v>
      </c>
      <c r="K4" s="2">
        <v>0.89</v>
      </c>
      <c r="L4" s="12">
        <f t="shared" si="0"/>
        <v>4.5</v>
      </c>
      <c r="M4" s="10" t="str">
        <f t="shared" si="1"/>
        <v>P &lt;= 15 кВт</v>
      </c>
      <c r="N4" s="3">
        <v>550</v>
      </c>
      <c r="O4" s="11">
        <f t="shared" si="2"/>
        <v>2200</v>
      </c>
      <c r="P4" s="11">
        <f t="shared" si="3"/>
        <v>2596</v>
      </c>
      <c r="Q4" s="3"/>
      <c r="R4" s="8"/>
      <c r="S4" s="18" t="s">
        <v>42</v>
      </c>
      <c r="T4" s="14" t="s">
        <v>58</v>
      </c>
      <c r="U4" s="8">
        <v>42097</v>
      </c>
      <c r="V4" s="8">
        <v>42097</v>
      </c>
      <c r="W4" s="14" t="s">
        <v>59</v>
      </c>
      <c r="X4" s="8">
        <v>42097</v>
      </c>
      <c r="Y4" s="16">
        <v>3</v>
      </c>
      <c r="Z4" s="9" t="str">
        <f ca="1" t="shared" si="4"/>
        <v>Действует</v>
      </c>
      <c r="AA4" s="9" t="str">
        <f t="shared" si="5"/>
        <v>Не выполнено</v>
      </c>
      <c r="AB4" s="26"/>
      <c r="AC4" s="15">
        <v>3</v>
      </c>
      <c r="AD4" s="16">
        <v>0.4</v>
      </c>
      <c r="AE4" s="17">
        <v>400</v>
      </c>
      <c r="AF4" s="9" t="str">
        <f t="shared" si="6"/>
        <v>Заключен</v>
      </c>
      <c r="AG4" s="22">
        <v>1</v>
      </c>
      <c r="AH4" s="24">
        <v>42086</v>
      </c>
      <c r="AI4" s="25"/>
      <c r="AJ4" s="23" t="s">
        <v>54</v>
      </c>
    </row>
    <row r="5" spans="1:36" ht="210" customHeight="1">
      <c r="A5" s="6">
        <v>24</v>
      </c>
      <c r="B5" s="1" t="s">
        <v>60</v>
      </c>
      <c r="C5" s="1" t="s">
        <v>61</v>
      </c>
      <c r="D5" s="1" t="s">
        <v>62</v>
      </c>
      <c r="E5" s="1" t="s">
        <v>46</v>
      </c>
      <c r="F5" s="1" t="s">
        <v>63</v>
      </c>
      <c r="G5" s="1" t="s">
        <v>64</v>
      </c>
      <c r="H5" s="1" t="s">
        <v>6</v>
      </c>
      <c r="I5" s="15"/>
      <c r="J5" s="3">
        <v>10</v>
      </c>
      <c r="K5" s="2">
        <v>0.89</v>
      </c>
      <c r="L5" s="12">
        <f t="shared" si="0"/>
        <v>11.2</v>
      </c>
      <c r="M5" s="10" t="str">
        <f t="shared" si="1"/>
        <v>P &lt;= 15 кВт</v>
      </c>
      <c r="N5" s="3">
        <v>550</v>
      </c>
      <c r="O5" s="11">
        <f t="shared" si="2"/>
        <v>5500</v>
      </c>
      <c r="P5" s="11">
        <f t="shared" si="3"/>
        <v>6490</v>
      </c>
      <c r="Q5" s="3"/>
      <c r="R5" s="8"/>
      <c r="S5" s="18" t="s">
        <v>35</v>
      </c>
      <c r="T5" s="14" t="s">
        <v>65</v>
      </c>
      <c r="U5" s="8">
        <v>42100</v>
      </c>
      <c r="V5" s="8">
        <v>42100</v>
      </c>
      <c r="W5" s="14" t="s">
        <v>66</v>
      </c>
      <c r="X5" s="8">
        <v>42100</v>
      </c>
      <c r="Y5" s="16">
        <v>3</v>
      </c>
      <c r="Z5" s="9" t="str">
        <f ca="1" t="shared" si="4"/>
        <v>Действует</v>
      </c>
      <c r="AA5" s="9" t="str">
        <f t="shared" si="5"/>
        <v>Выполнено</v>
      </c>
      <c r="AB5" s="28">
        <v>42124</v>
      </c>
      <c r="AC5" s="15">
        <v>3</v>
      </c>
      <c r="AD5" s="16">
        <v>0.4</v>
      </c>
      <c r="AE5" s="17">
        <v>400</v>
      </c>
      <c r="AF5" s="9" t="str">
        <f t="shared" si="6"/>
        <v>Заключен</v>
      </c>
      <c r="AG5" s="22">
        <v>1</v>
      </c>
      <c r="AH5" s="24">
        <v>42093</v>
      </c>
      <c r="AI5" s="25"/>
      <c r="AJ5" s="23" t="s">
        <v>54</v>
      </c>
    </row>
    <row r="6" spans="1:36" ht="216.75">
      <c r="A6" s="6">
        <v>25</v>
      </c>
      <c r="B6" s="1" t="s">
        <v>67</v>
      </c>
      <c r="C6" s="1" t="s">
        <v>43</v>
      </c>
      <c r="D6" s="1" t="s">
        <v>68</v>
      </c>
      <c r="E6" s="1" t="s">
        <v>46</v>
      </c>
      <c r="F6" s="1" t="s">
        <v>39</v>
      </c>
      <c r="G6" s="1" t="s">
        <v>69</v>
      </c>
      <c r="H6" s="1" t="s">
        <v>6</v>
      </c>
      <c r="I6" s="15"/>
      <c r="J6" s="3">
        <v>15</v>
      </c>
      <c r="K6" s="2">
        <v>0.89</v>
      </c>
      <c r="L6" s="12">
        <f t="shared" si="0"/>
        <v>16.9</v>
      </c>
      <c r="M6" s="10" t="str">
        <f t="shared" si="1"/>
        <v>P &lt;= 15 кВт</v>
      </c>
      <c r="N6" s="3">
        <v>550</v>
      </c>
      <c r="O6" s="11">
        <f t="shared" si="2"/>
        <v>8250</v>
      </c>
      <c r="P6" s="11">
        <f t="shared" si="3"/>
        <v>9735</v>
      </c>
      <c r="Q6" s="3">
        <v>550</v>
      </c>
      <c r="R6" s="8"/>
      <c r="S6" s="18" t="s">
        <v>35</v>
      </c>
      <c r="T6" s="14" t="s">
        <v>70</v>
      </c>
      <c r="U6" s="8">
        <v>42102</v>
      </c>
      <c r="V6" s="8">
        <v>42102</v>
      </c>
      <c r="W6" s="14" t="s">
        <v>71</v>
      </c>
      <c r="X6" s="8">
        <v>42102</v>
      </c>
      <c r="Y6" s="16">
        <v>3</v>
      </c>
      <c r="Z6" s="9" t="str">
        <f ca="1" t="shared" si="4"/>
        <v>Действует</v>
      </c>
      <c r="AA6" s="9" t="str">
        <f t="shared" si="5"/>
        <v>Выполнено</v>
      </c>
      <c r="AB6" s="28">
        <v>42121</v>
      </c>
      <c r="AC6" s="15">
        <v>3</v>
      </c>
      <c r="AD6" s="16">
        <v>0.4</v>
      </c>
      <c r="AE6" s="17">
        <v>400</v>
      </c>
      <c r="AF6" s="9" t="str">
        <f t="shared" si="6"/>
        <v>Заключен</v>
      </c>
      <c r="AG6" s="22">
        <v>1</v>
      </c>
      <c r="AH6" s="24">
        <v>42089</v>
      </c>
      <c r="AI6" s="25"/>
      <c r="AJ6" s="23" t="s">
        <v>54</v>
      </c>
    </row>
    <row r="7" spans="1:36" ht="228.75" customHeight="1">
      <c r="A7" s="6">
        <v>26</v>
      </c>
      <c r="B7" s="1" t="s">
        <v>72</v>
      </c>
      <c r="C7" s="1" t="s">
        <v>44</v>
      </c>
      <c r="D7" s="1" t="s">
        <v>73</v>
      </c>
      <c r="E7" s="1" t="s">
        <v>46</v>
      </c>
      <c r="F7" s="1" t="s">
        <v>39</v>
      </c>
      <c r="G7" s="1" t="s">
        <v>74</v>
      </c>
      <c r="H7" s="1" t="s">
        <v>6</v>
      </c>
      <c r="I7" s="15"/>
      <c r="J7" s="3">
        <v>5</v>
      </c>
      <c r="K7" s="2">
        <v>0.89</v>
      </c>
      <c r="L7" s="12">
        <f t="shared" si="0"/>
        <v>5.6</v>
      </c>
      <c r="M7" s="10" t="str">
        <f t="shared" si="1"/>
        <v>P &lt;= 15 кВт</v>
      </c>
      <c r="N7" s="3">
        <v>550</v>
      </c>
      <c r="O7" s="11">
        <f t="shared" si="2"/>
        <v>2750</v>
      </c>
      <c r="P7" s="11">
        <f t="shared" si="3"/>
        <v>3245</v>
      </c>
      <c r="Q7" s="3"/>
      <c r="R7" s="8"/>
      <c r="S7" s="18" t="s">
        <v>35</v>
      </c>
      <c r="T7" s="14" t="s">
        <v>75</v>
      </c>
      <c r="U7" s="8">
        <v>42102</v>
      </c>
      <c r="V7" s="8">
        <v>42107</v>
      </c>
      <c r="W7" s="14" t="s">
        <v>76</v>
      </c>
      <c r="X7" s="8">
        <v>42102</v>
      </c>
      <c r="Y7" s="16">
        <v>3</v>
      </c>
      <c r="Z7" s="9" t="str">
        <f ca="1" t="shared" si="4"/>
        <v>Действует</v>
      </c>
      <c r="AA7" s="9" t="str">
        <f t="shared" si="5"/>
        <v>Не выполнено</v>
      </c>
      <c r="AB7" s="26"/>
      <c r="AC7" s="15">
        <v>3</v>
      </c>
      <c r="AD7" s="16">
        <v>0.4</v>
      </c>
      <c r="AE7" s="17">
        <v>230</v>
      </c>
      <c r="AF7" s="9" t="str">
        <f t="shared" si="6"/>
        <v>Заключен</v>
      </c>
      <c r="AG7" s="22">
        <v>1</v>
      </c>
      <c r="AH7" s="24">
        <v>42089</v>
      </c>
      <c r="AI7" s="25"/>
      <c r="AJ7" s="23" t="s">
        <v>54</v>
      </c>
    </row>
    <row r="8" spans="1:36" ht="12.75" customHeight="1" hidden="1">
      <c r="A8" s="6">
        <v>27</v>
      </c>
      <c r="B8" s="1" t="s">
        <v>77</v>
      </c>
      <c r="C8" s="1" t="s">
        <v>78</v>
      </c>
      <c r="D8" s="1" t="s">
        <v>79</v>
      </c>
      <c r="E8" s="1" t="s">
        <v>46</v>
      </c>
      <c r="F8" s="1" t="s">
        <v>39</v>
      </c>
      <c r="G8" s="1" t="s">
        <v>80</v>
      </c>
      <c r="H8" s="1" t="s">
        <v>6</v>
      </c>
      <c r="I8" s="15"/>
      <c r="J8" s="3">
        <v>140</v>
      </c>
      <c r="K8" s="2">
        <v>0.89</v>
      </c>
      <c r="L8" s="12">
        <f t="shared" si="0"/>
        <v>157.3</v>
      </c>
      <c r="M8" s="10" t="str">
        <f t="shared" si="1"/>
        <v>15 &lt; P &lt;= 150 кВт</v>
      </c>
      <c r="N8" s="3">
        <v>306.46</v>
      </c>
      <c r="O8" s="11">
        <f t="shared" si="2"/>
        <v>85808.8</v>
      </c>
      <c r="P8" s="11">
        <f t="shared" si="3"/>
        <v>101254.38</v>
      </c>
      <c r="Q8" s="3"/>
      <c r="R8" s="8"/>
      <c r="S8" s="18" t="s">
        <v>42</v>
      </c>
      <c r="T8" s="14" t="s">
        <v>81</v>
      </c>
      <c r="U8" s="8">
        <v>42100</v>
      </c>
      <c r="V8" s="8"/>
      <c r="W8" s="14" t="s">
        <v>59</v>
      </c>
      <c r="X8" s="8">
        <v>42100</v>
      </c>
      <c r="Y8" s="16">
        <v>3</v>
      </c>
      <c r="Z8" s="9" t="str">
        <f ca="1" t="shared" si="4"/>
        <v>Действует</v>
      </c>
      <c r="AA8" s="9" t="str">
        <f t="shared" si="5"/>
        <v>Не выполнено</v>
      </c>
      <c r="AB8" s="26"/>
      <c r="AC8" s="15">
        <v>2</v>
      </c>
      <c r="AD8" s="16">
        <v>0.4</v>
      </c>
      <c r="AE8" s="17">
        <v>400</v>
      </c>
      <c r="AF8" s="9" t="str">
        <f t="shared" si="6"/>
        <v>В оформлении</v>
      </c>
      <c r="AG8" s="22">
        <v>2</v>
      </c>
      <c r="AH8" s="24">
        <v>42076</v>
      </c>
      <c r="AI8" s="25"/>
      <c r="AJ8" s="23" t="s">
        <v>54</v>
      </c>
    </row>
    <row r="9" spans="1:36" ht="216.75">
      <c r="A9" s="6">
        <v>28</v>
      </c>
      <c r="B9" s="1" t="s">
        <v>82</v>
      </c>
      <c r="C9" s="1" t="s">
        <v>44</v>
      </c>
      <c r="D9" s="1" t="s">
        <v>83</v>
      </c>
      <c r="E9" s="1" t="s">
        <v>84</v>
      </c>
      <c r="F9" s="1" t="s">
        <v>39</v>
      </c>
      <c r="G9" s="1" t="s">
        <v>85</v>
      </c>
      <c r="H9" s="1" t="s">
        <v>6</v>
      </c>
      <c r="I9" s="15"/>
      <c r="J9" s="3">
        <v>10</v>
      </c>
      <c r="K9" s="2">
        <v>0.89</v>
      </c>
      <c r="L9" s="12">
        <f t="shared" si="0"/>
        <v>11.2</v>
      </c>
      <c r="M9" s="10" t="str">
        <f t="shared" si="1"/>
        <v>P &lt;= 15 кВт</v>
      </c>
      <c r="N9" s="3">
        <v>550</v>
      </c>
      <c r="O9" s="11">
        <f t="shared" si="2"/>
        <v>5500</v>
      </c>
      <c r="P9" s="11">
        <f t="shared" si="3"/>
        <v>6490</v>
      </c>
      <c r="Q9" s="3"/>
      <c r="R9" s="8"/>
      <c r="S9" s="18" t="s">
        <v>35</v>
      </c>
      <c r="T9" s="14" t="s">
        <v>86</v>
      </c>
      <c r="U9" s="8">
        <v>42104</v>
      </c>
      <c r="V9" s="8">
        <v>42107</v>
      </c>
      <c r="W9" s="14" t="s">
        <v>87</v>
      </c>
      <c r="X9" s="8">
        <v>42104</v>
      </c>
      <c r="Y9" s="16">
        <v>3</v>
      </c>
      <c r="Z9" s="9" t="str">
        <f ca="1" t="shared" si="4"/>
        <v>Действует</v>
      </c>
      <c r="AA9" s="9" t="str">
        <f t="shared" si="5"/>
        <v>Не выполнено</v>
      </c>
      <c r="AB9" s="26"/>
      <c r="AC9" s="15">
        <v>3</v>
      </c>
      <c r="AD9" s="16">
        <v>0.4</v>
      </c>
      <c r="AE9" s="17">
        <v>230</v>
      </c>
      <c r="AF9" s="9" t="str">
        <f t="shared" si="6"/>
        <v>Заключен</v>
      </c>
      <c r="AG9" s="22">
        <v>1</v>
      </c>
      <c r="AH9" s="24">
        <v>42102</v>
      </c>
      <c r="AI9" s="25"/>
      <c r="AJ9" s="23" t="s">
        <v>54</v>
      </c>
    </row>
    <row r="10" spans="1:36" ht="112.5" customHeight="1">
      <c r="A10" s="6">
        <v>29</v>
      </c>
      <c r="B10" s="1" t="s">
        <v>88</v>
      </c>
      <c r="C10" s="1" t="s">
        <v>89</v>
      </c>
      <c r="D10" s="1" t="s">
        <v>90</v>
      </c>
      <c r="E10" s="1" t="s">
        <v>46</v>
      </c>
      <c r="F10" s="1" t="s">
        <v>39</v>
      </c>
      <c r="G10" s="1" t="s">
        <v>91</v>
      </c>
      <c r="H10" s="1" t="s">
        <v>7</v>
      </c>
      <c r="I10" s="15" t="s">
        <v>39</v>
      </c>
      <c r="J10" s="3">
        <v>60</v>
      </c>
      <c r="K10" s="2">
        <v>0.89</v>
      </c>
      <c r="L10" s="12">
        <f t="shared" si="0"/>
        <v>67.4</v>
      </c>
      <c r="M10" s="10" t="str">
        <f t="shared" si="1"/>
        <v>15 &lt; P &lt;= 150 кВт</v>
      </c>
      <c r="N10" s="3">
        <v>306.46</v>
      </c>
      <c r="O10" s="11">
        <f t="shared" si="2"/>
        <v>36775.2</v>
      </c>
      <c r="P10" s="11">
        <f t="shared" si="3"/>
        <v>43394.74</v>
      </c>
      <c r="Q10" s="3"/>
      <c r="R10" s="8"/>
      <c r="S10" s="18" t="s">
        <v>42</v>
      </c>
      <c r="T10" s="14" t="s">
        <v>92</v>
      </c>
      <c r="U10" s="8">
        <v>42104</v>
      </c>
      <c r="V10" s="8"/>
      <c r="W10" s="14" t="s">
        <v>93</v>
      </c>
      <c r="X10" s="8">
        <v>42104</v>
      </c>
      <c r="Y10" s="16">
        <v>3</v>
      </c>
      <c r="Z10" s="9" t="str">
        <f ca="1" t="shared" si="4"/>
        <v>Действует</v>
      </c>
      <c r="AA10" s="9" t="str">
        <f t="shared" si="5"/>
        <v>Не выполнено</v>
      </c>
      <c r="AB10" s="26"/>
      <c r="AC10" s="15">
        <v>2</v>
      </c>
      <c r="AD10" s="16">
        <v>0.4</v>
      </c>
      <c r="AE10" s="17">
        <v>400</v>
      </c>
      <c r="AF10" s="9" t="str">
        <f t="shared" si="6"/>
        <v>В оформлении</v>
      </c>
      <c r="AG10" s="22">
        <v>2</v>
      </c>
      <c r="AH10" s="24">
        <v>42081</v>
      </c>
      <c r="AI10" s="25"/>
      <c r="AJ10" s="23" t="s">
        <v>54</v>
      </c>
    </row>
    <row r="11" spans="1:36" ht="253.5" customHeight="1">
      <c r="A11" s="6">
        <v>30</v>
      </c>
      <c r="B11" s="1" t="s">
        <v>94</v>
      </c>
      <c r="C11" s="1" t="s">
        <v>89</v>
      </c>
      <c r="D11" s="1" t="s">
        <v>95</v>
      </c>
      <c r="E11" s="1" t="s">
        <v>46</v>
      </c>
      <c r="F11" s="1" t="s">
        <v>39</v>
      </c>
      <c r="G11" s="1" t="s">
        <v>96</v>
      </c>
      <c r="H11" s="1" t="s">
        <v>7</v>
      </c>
      <c r="I11" s="15" t="s">
        <v>39</v>
      </c>
      <c r="J11" s="3">
        <v>25</v>
      </c>
      <c r="K11" s="2">
        <v>0.89</v>
      </c>
      <c r="L11" s="12">
        <f t="shared" si="0"/>
        <v>28.1</v>
      </c>
      <c r="M11" s="10" t="str">
        <f t="shared" si="1"/>
        <v>15 &lt; P &lt;= 150 кВт</v>
      </c>
      <c r="N11" s="3">
        <v>306.46</v>
      </c>
      <c r="O11" s="11">
        <f t="shared" si="2"/>
        <v>15323</v>
      </c>
      <c r="P11" s="11">
        <f t="shared" si="3"/>
        <v>18081.14</v>
      </c>
      <c r="Q11" s="3"/>
      <c r="R11" s="8"/>
      <c r="S11" s="18" t="s">
        <v>42</v>
      </c>
      <c r="T11" s="14" t="s">
        <v>97</v>
      </c>
      <c r="U11" s="8">
        <v>42104</v>
      </c>
      <c r="V11" s="8"/>
      <c r="W11" s="14" t="s">
        <v>98</v>
      </c>
      <c r="X11" s="8">
        <v>42104</v>
      </c>
      <c r="Y11" s="16">
        <v>3</v>
      </c>
      <c r="Z11" s="9" t="str">
        <f ca="1" t="shared" si="4"/>
        <v>Действует</v>
      </c>
      <c r="AA11" s="9" t="str">
        <f t="shared" si="5"/>
        <v>Не выполнено</v>
      </c>
      <c r="AB11" s="26"/>
      <c r="AC11" s="15">
        <v>2</v>
      </c>
      <c r="AD11" s="16">
        <v>0.4</v>
      </c>
      <c r="AE11" s="17">
        <v>400</v>
      </c>
      <c r="AF11" s="9" t="str">
        <f t="shared" si="6"/>
        <v>В оформлении</v>
      </c>
      <c r="AG11" s="22">
        <v>2</v>
      </c>
      <c r="AH11" s="24">
        <v>42081</v>
      </c>
      <c r="AI11" s="25"/>
      <c r="AJ11" s="23" t="s">
        <v>54</v>
      </c>
    </row>
    <row r="12" spans="1:36" ht="280.5">
      <c r="A12" s="6">
        <v>31</v>
      </c>
      <c r="B12" s="1" t="s">
        <v>99</v>
      </c>
      <c r="C12" s="1" t="s">
        <v>100</v>
      </c>
      <c r="D12" s="1" t="s">
        <v>101</v>
      </c>
      <c r="E12" s="1" t="s">
        <v>46</v>
      </c>
      <c r="F12" s="1" t="s">
        <v>39</v>
      </c>
      <c r="G12" s="1" t="s">
        <v>102</v>
      </c>
      <c r="H12" s="1" t="s">
        <v>7</v>
      </c>
      <c r="I12" s="15" t="s">
        <v>39</v>
      </c>
      <c r="J12" s="3">
        <v>70</v>
      </c>
      <c r="K12" s="2">
        <v>0.89</v>
      </c>
      <c r="L12" s="12">
        <f t="shared" si="0"/>
        <v>78.7</v>
      </c>
      <c r="M12" s="10" t="str">
        <f t="shared" si="1"/>
        <v>15 &lt; P &lt;= 150 кВт</v>
      </c>
      <c r="N12" s="3">
        <v>306.46</v>
      </c>
      <c r="O12" s="11">
        <f t="shared" si="2"/>
        <v>21452.2</v>
      </c>
      <c r="P12" s="11">
        <f t="shared" si="3"/>
        <v>25313.6</v>
      </c>
      <c r="Q12" s="3"/>
      <c r="R12" s="8"/>
      <c r="S12" s="18" t="s">
        <v>42</v>
      </c>
      <c r="T12" s="14" t="s">
        <v>103</v>
      </c>
      <c r="U12" s="8">
        <v>42107</v>
      </c>
      <c r="V12" s="8"/>
      <c r="W12" s="14" t="s">
        <v>104</v>
      </c>
      <c r="X12" s="8">
        <v>42107</v>
      </c>
      <c r="Y12" s="16">
        <v>3</v>
      </c>
      <c r="Z12" s="9" t="str">
        <f ca="1" t="shared" si="4"/>
        <v>Действует</v>
      </c>
      <c r="AA12" s="9" t="str">
        <f t="shared" si="5"/>
        <v>Не выполнено</v>
      </c>
      <c r="AB12" s="26"/>
      <c r="AC12" s="15">
        <v>3</v>
      </c>
      <c r="AD12" s="16">
        <v>0.4</v>
      </c>
      <c r="AE12" s="17">
        <v>400</v>
      </c>
      <c r="AF12" s="9" t="str">
        <f t="shared" si="6"/>
        <v>В оформлении</v>
      </c>
      <c r="AG12" s="22">
        <v>1</v>
      </c>
      <c r="AH12" s="24">
        <v>42093</v>
      </c>
      <c r="AI12" s="29" t="s">
        <v>105</v>
      </c>
      <c r="AJ12" s="23" t="s">
        <v>54</v>
      </c>
    </row>
    <row r="13" spans="1:36" ht="293.25">
      <c r="A13" s="6">
        <v>32</v>
      </c>
      <c r="B13" s="1" t="s">
        <v>106</v>
      </c>
      <c r="C13" s="1" t="s">
        <v>107</v>
      </c>
      <c r="D13" s="1" t="s">
        <v>108</v>
      </c>
      <c r="E13" s="1" t="s">
        <v>46</v>
      </c>
      <c r="F13" s="1" t="s">
        <v>39</v>
      </c>
      <c r="G13" s="1" t="s">
        <v>109</v>
      </c>
      <c r="H13" s="1" t="s">
        <v>7</v>
      </c>
      <c r="I13" s="15" t="s">
        <v>39</v>
      </c>
      <c r="J13" s="3">
        <v>40</v>
      </c>
      <c r="K13" s="2">
        <v>0.89</v>
      </c>
      <c r="L13" s="12">
        <f t="shared" si="0"/>
        <v>44.9</v>
      </c>
      <c r="M13" s="10" t="str">
        <f t="shared" si="1"/>
        <v>15 &lt; P &lt;= 150 кВт</v>
      </c>
      <c r="N13" s="3">
        <v>306.46</v>
      </c>
      <c r="O13" s="11">
        <f t="shared" si="2"/>
        <v>12258.4</v>
      </c>
      <c r="P13" s="11">
        <f t="shared" si="3"/>
        <v>14464.91</v>
      </c>
      <c r="Q13" s="3"/>
      <c r="R13" s="8"/>
      <c r="S13" s="18" t="s">
        <v>42</v>
      </c>
      <c r="T13" s="14" t="s">
        <v>110</v>
      </c>
      <c r="U13" s="8">
        <v>42107</v>
      </c>
      <c r="V13" s="8"/>
      <c r="W13" s="14" t="s">
        <v>111</v>
      </c>
      <c r="X13" s="8">
        <v>42107</v>
      </c>
      <c r="Y13" s="16">
        <v>3</v>
      </c>
      <c r="Z13" s="9" t="str">
        <f ca="1" t="shared" si="4"/>
        <v>Действует</v>
      </c>
      <c r="AA13" s="9" t="str">
        <f t="shared" si="5"/>
        <v>Не выполнено</v>
      </c>
      <c r="AB13" s="26"/>
      <c r="AC13" s="15">
        <v>2</v>
      </c>
      <c r="AD13" s="16">
        <v>0.4</v>
      </c>
      <c r="AE13" s="17">
        <v>400</v>
      </c>
      <c r="AF13" s="9" t="str">
        <f t="shared" si="6"/>
        <v>В оформлении</v>
      </c>
      <c r="AG13" s="22">
        <v>1</v>
      </c>
      <c r="AH13" s="24">
        <v>42081</v>
      </c>
      <c r="AI13" s="25"/>
      <c r="AJ13" s="23" t="s">
        <v>54</v>
      </c>
    </row>
    <row r="14" spans="1:36" ht="204">
      <c r="A14" s="6">
        <v>33</v>
      </c>
      <c r="B14" s="1" t="s">
        <v>112</v>
      </c>
      <c r="C14" s="1" t="s">
        <v>113</v>
      </c>
      <c r="D14" s="1" t="s">
        <v>114</v>
      </c>
      <c r="E14" s="1" t="s">
        <v>46</v>
      </c>
      <c r="F14" s="1" t="s">
        <v>39</v>
      </c>
      <c r="G14" s="1" t="s">
        <v>115</v>
      </c>
      <c r="H14" s="1" t="s">
        <v>7</v>
      </c>
      <c r="I14" s="15" t="s">
        <v>39</v>
      </c>
      <c r="J14" s="3">
        <v>43.5</v>
      </c>
      <c r="K14" s="2">
        <v>0.89</v>
      </c>
      <c r="L14" s="12">
        <f t="shared" si="0"/>
        <v>48.9</v>
      </c>
      <c r="M14" s="10" t="str">
        <f t="shared" si="1"/>
        <v>15 &lt; P &lt;= 150 кВт</v>
      </c>
      <c r="N14" s="3">
        <v>306.46</v>
      </c>
      <c r="O14" s="11">
        <f t="shared" si="2"/>
        <v>13331.01</v>
      </c>
      <c r="P14" s="11">
        <f t="shared" si="3"/>
        <v>15730.59</v>
      </c>
      <c r="Q14" s="3"/>
      <c r="R14" s="8"/>
      <c r="S14" s="18" t="s">
        <v>42</v>
      </c>
      <c r="T14" s="14" t="s">
        <v>116</v>
      </c>
      <c r="U14" s="8">
        <v>42107</v>
      </c>
      <c r="V14" s="8"/>
      <c r="W14" s="14" t="s">
        <v>117</v>
      </c>
      <c r="X14" s="8">
        <v>42107</v>
      </c>
      <c r="Y14" s="16">
        <v>3</v>
      </c>
      <c r="Z14" s="9" t="str">
        <f ca="1" t="shared" si="4"/>
        <v>Действует</v>
      </c>
      <c r="AA14" s="9" t="str">
        <f t="shared" si="5"/>
        <v>Не выполнено</v>
      </c>
      <c r="AB14" s="26"/>
      <c r="AC14" s="15">
        <v>3</v>
      </c>
      <c r="AD14" s="16">
        <v>0.4</v>
      </c>
      <c r="AE14" s="17">
        <v>400</v>
      </c>
      <c r="AF14" s="9" t="str">
        <f t="shared" si="6"/>
        <v>В оформлении</v>
      </c>
      <c r="AG14" s="22">
        <v>1</v>
      </c>
      <c r="AH14" s="24">
        <v>42102</v>
      </c>
      <c r="AI14" s="25"/>
      <c r="AJ14" s="23" t="s">
        <v>54</v>
      </c>
    </row>
    <row r="15" spans="1:36" ht="191.25">
      <c r="A15" s="6">
        <v>34</v>
      </c>
      <c r="B15" s="1" t="s">
        <v>118</v>
      </c>
      <c r="C15" s="1" t="s">
        <v>119</v>
      </c>
      <c r="D15" s="1" t="s">
        <v>120</v>
      </c>
      <c r="E15" s="1" t="s">
        <v>46</v>
      </c>
      <c r="F15" s="1" t="s">
        <v>63</v>
      </c>
      <c r="G15" s="1" t="s">
        <v>121</v>
      </c>
      <c r="H15" s="1" t="s">
        <v>7</v>
      </c>
      <c r="I15" s="15" t="s">
        <v>39</v>
      </c>
      <c r="J15" s="3">
        <v>15</v>
      </c>
      <c r="K15" s="2">
        <v>0.89</v>
      </c>
      <c r="L15" s="12">
        <f t="shared" si="0"/>
        <v>16.9</v>
      </c>
      <c r="M15" s="10" t="str">
        <f t="shared" si="1"/>
        <v>P &lt;= 15 кВт</v>
      </c>
      <c r="N15" s="3">
        <v>550</v>
      </c>
      <c r="O15" s="11">
        <f t="shared" si="2"/>
        <v>8250</v>
      </c>
      <c r="P15" s="11">
        <f t="shared" si="3"/>
        <v>9735</v>
      </c>
      <c r="Q15" s="3"/>
      <c r="R15" s="8"/>
      <c r="S15" s="18" t="s">
        <v>35</v>
      </c>
      <c r="T15" s="14" t="s">
        <v>122</v>
      </c>
      <c r="U15" s="8">
        <v>42110</v>
      </c>
      <c r="V15" s="8">
        <v>42117</v>
      </c>
      <c r="W15" s="14" t="s">
        <v>123</v>
      </c>
      <c r="X15" s="8">
        <v>42110</v>
      </c>
      <c r="Y15" s="16">
        <v>3</v>
      </c>
      <c r="Z15" s="9" t="str">
        <f ca="1" t="shared" si="4"/>
        <v>Действует</v>
      </c>
      <c r="AA15" s="9" t="str">
        <f t="shared" si="5"/>
        <v>Выполнено</v>
      </c>
      <c r="AB15" s="28">
        <v>42122</v>
      </c>
      <c r="AC15" s="15">
        <v>3</v>
      </c>
      <c r="AD15" s="16">
        <v>0.4</v>
      </c>
      <c r="AE15" s="17">
        <v>400</v>
      </c>
      <c r="AF15" s="9" t="str">
        <f t="shared" si="6"/>
        <v>Заключен</v>
      </c>
      <c r="AG15" s="22">
        <v>1</v>
      </c>
      <c r="AH15" s="24">
        <v>42109</v>
      </c>
      <c r="AI15" s="25"/>
      <c r="AJ15" s="23" t="s">
        <v>54</v>
      </c>
    </row>
    <row r="16" spans="1:36" ht="242.25">
      <c r="A16" s="6">
        <v>35</v>
      </c>
      <c r="B16" s="1" t="s">
        <v>124</v>
      </c>
      <c r="C16" s="1" t="s">
        <v>125</v>
      </c>
      <c r="D16" s="1" t="s">
        <v>126</v>
      </c>
      <c r="E16" s="1" t="s">
        <v>46</v>
      </c>
      <c r="F16" s="1" t="s">
        <v>39</v>
      </c>
      <c r="G16" s="1" t="s">
        <v>127</v>
      </c>
      <c r="H16" s="1" t="s">
        <v>7</v>
      </c>
      <c r="I16" s="15" t="s">
        <v>39</v>
      </c>
      <c r="J16" s="3">
        <v>100</v>
      </c>
      <c r="K16" s="2">
        <v>0.89</v>
      </c>
      <c r="L16" s="12">
        <f t="shared" si="0"/>
        <v>112.4</v>
      </c>
      <c r="M16" s="10" t="str">
        <f t="shared" si="1"/>
        <v>15 &lt; P &lt;= 150 кВт</v>
      </c>
      <c r="N16" s="3">
        <v>306.46</v>
      </c>
      <c r="O16" s="11">
        <f t="shared" si="2"/>
        <v>30646</v>
      </c>
      <c r="P16" s="11">
        <f t="shared" si="3"/>
        <v>36162.28</v>
      </c>
      <c r="Q16" s="3"/>
      <c r="R16" s="8"/>
      <c r="S16" s="18" t="s">
        <v>42</v>
      </c>
      <c r="T16" s="14" t="s">
        <v>128</v>
      </c>
      <c r="U16" s="8">
        <v>42116</v>
      </c>
      <c r="V16" s="8"/>
      <c r="W16" s="14" t="s">
        <v>129</v>
      </c>
      <c r="X16" s="8">
        <v>42116</v>
      </c>
      <c r="Y16" s="16">
        <v>3</v>
      </c>
      <c r="Z16" s="9" t="str">
        <f ca="1" t="shared" si="4"/>
        <v>Действует</v>
      </c>
      <c r="AA16" s="9" t="str">
        <f t="shared" si="5"/>
        <v>Не выполнено</v>
      </c>
      <c r="AB16" s="26"/>
      <c r="AC16" s="15">
        <v>3</v>
      </c>
      <c r="AD16" s="16">
        <v>0.4</v>
      </c>
      <c r="AE16" s="17">
        <v>400</v>
      </c>
      <c r="AF16" s="9" t="str">
        <f t="shared" si="6"/>
        <v>В оформлении</v>
      </c>
      <c r="AG16" s="22">
        <v>1</v>
      </c>
      <c r="AH16" s="24">
        <v>42103</v>
      </c>
      <c r="AI16" s="25"/>
      <c r="AJ16" s="23" t="s">
        <v>54</v>
      </c>
    </row>
    <row r="17" spans="1:36" ht="267.75">
      <c r="A17" s="6">
        <v>36</v>
      </c>
      <c r="B17" s="1" t="s">
        <v>130</v>
      </c>
      <c r="C17" s="1" t="s">
        <v>131</v>
      </c>
      <c r="D17" s="1" t="s">
        <v>132</v>
      </c>
      <c r="E17" s="1" t="s">
        <v>46</v>
      </c>
      <c r="F17" s="1" t="s">
        <v>63</v>
      </c>
      <c r="G17" s="1" t="s">
        <v>133</v>
      </c>
      <c r="H17" s="1" t="s">
        <v>7</v>
      </c>
      <c r="I17" s="15" t="s">
        <v>39</v>
      </c>
      <c r="J17" s="3">
        <v>15</v>
      </c>
      <c r="K17" s="2">
        <v>0.89</v>
      </c>
      <c r="L17" s="12">
        <f t="shared" si="0"/>
        <v>16.9</v>
      </c>
      <c r="M17" s="10" t="str">
        <f t="shared" si="1"/>
        <v>P &lt;= 15 кВт</v>
      </c>
      <c r="N17" s="3">
        <v>306.46</v>
      </c>
      <c r="O17" s="11">
        <f t="shared" si="2"/>
        <v>4596.9</v>
      </c>
      <c r="P17" s="11">
        <f t="shared" si="3"/>
        <v>5424.34</v>
      </c>
      <c r="Q17" s="3"/>
      <c r="R17" s="8"/>
      <c r="S17" s="18" t="s">
        <v>35</v>
      </c>
      <c r="T17" s="14" t="s">
        <v>134</v>
      </c>
      <c r="U17" s="8">
        <v>42117</v>
      </c>
      <c r="V17" s="8"/>
      <c r="W17" s="14" t="s">
        <v>135</v>
      </c>
      <c r="X17" s="8">
        <v>42117</v>
      </c>
      <c r="Y17" s="16">
        <v>3</v>
      </c>
      <c r="Z17" s="9" t="str">
        <f ca="1" t="shared" si="4"/>
        <v>Действует</v>
      </c>
      <c r="AA17" s="9" t="str">
        <f t="shared" si="5"/>
        <v>Не выполнено</v>
      </c>
      <c r="AB17" s="26"/>
      <c r="AC17" s="15">
        <v>3</v>
      </c>
      <c r="AD17" s="16">
        <v>0.4</v>
      </c>
      <c r="AE17" s="17">
        <v>400</v>
      </c>
      <c r="AF17" s="9" t="str">
        <f t="shared" si="6"/>
        <v>В оформлении</v>
      </c>
      <c r="AG17" s="22">
        <v>1</v>
      </c>
      <c r="AH17" s="24">
        <v>42114</v>
      </c>
      <c r="AI17" s="25"/>
      <c r="AJ17" s="23" t="s">
        <v>54</v>
      </c>
    </row>
    <row r="18" spans="1:36" ht="255">
      <c r="A18" s="6">
        <v>37</v>
      </c>
      <c r="B18" s="1" t="s">
        <v>136</v>
      </c>
      <c r="C18" s="1" t="s">
        <v>44</v>
      </c>
      <c r="D18" s="1" t="s">
        <v>137</v>
      </c>
      <c r="E18" s="1" t="s">
        <v>46</v>
      </c>
      <c r="F18" s="1" t="s">
        <v>39</v>
      </c>
      <c r="G18" s="1" t="s">
        <v>138</v>
      </c>
      <c r="H18" s="1" t="s">
        <v>6</v>
      </c>
      <c r="I18" s="15" t="s">
        <v>39</v>
      </c>
      <c r="J18" s="3">
        <v>7</v>
      </c>
      <c r="K18" s="2">
        <v>0.89</v>
      </c>
      <c r="L18" s="12">
        <f t="shared" si="0"/>
        <v>7.9</v>
      </c>
      <c r="M18" s="10" t="str">
        <f t="shared" si="1"/>
        <v>P &lt;= 15 кВт</v>
      </c>
      <c r="N18" s="3">
        <v>550</v>
      </c>
      <c r="O18" s="11">
        <f t="shared" si="2"/>
        <v>3850</v>
      </c>
      <c r="P18" s="11">
        <f t="shared" si="3"/>
        <v>4543</v>
      </c>
      <c r="Q18" s="3"/>
      <c r="R18" s="8"/>
      <c r="S18" s="18" t="s">
        <v>35</v>
      </c>
      <c r="T18" s="14" t="s">
        <v>139</v>
      </c>
      <c r="U18" s="8">
        <v>42117</v>
      </c>
      <c r="V18" s="8">
        <v>42122</v>
      </c>
      <c r="W18" s="14" t="s">
        <v>140</v>
      </c>
      <c r="X18" s="8">
        <v>42117</v>
      </c>
      <c r="Y18" s="16">
        <v>3</v>
      </c>
      <c r="Z18" s="9" t="str">
        <f ca="1" t="shared" si="4"/>
        <v>Действует</v>
      </c>
      <c r="AA18" s="9" t="str">
        <f t="shared" si="5"/>
        <v>Не выполнено</v>
      </c>
      <c r="AB18" s="26"/>
      <c r="AC18" s="15">
        <v>3</v>
      </c>
      <c r="AD18" s="16">
        <v>0.4</v>
      </c>
      <c r="AE18" s="17">
        <v>230</v>
      </c>
      <c r="AF18" s="9" t="str">
        <f t="shared" si="6"/>
        <v>Заключен</v>
      </c>
      <c r="AG18" s="22">
        <v>1</v>
      </c>
      <c r="AH18" s="24">
        <v>42114</v>
      </c>
      <c r="AI18" s="25"/>
      <c r="AJ18" s="23" t="s">
        <v>54</v>
      </c>
    </row>
    <row r="19" spans="1:36" ht="242.25">
      <c r="A19" s="6">
        <v>38</v>
      </c>
      <c r="B19" s="1" t="s">
        <v>141</v>
      </c>
      <c r="C19" s="1" t="s">
        <v>44</v>
      </c>
      <c r="D19" s="1" t="s">
        <v>142</v>
      </c>
      <c r="E19" s="1" t="s">
        <v>45</v>
      </c>
      <c r="F19" s="1" t="s">
        <v>39</v>
      </c>
      <c r="G19" s="1" t="s">
        <v>143</v>
      </c>
      <c r="H19" s="1" t="s">
        <v>6</v>
      </c>
      <c r="I19" s="15" t="s">
        <v>39</v>
      </c>
      <c r="J19" s="3">
        <v>10</v>
      </c>
      <c r="K19" s="2">
        <v>0.89</v>
      </c>
      <c r="L19" s="12">
        <f t="shared" si="0"/>
        <v>11.2</v>
      </c>
      <c r="M19" s="10" t="str">
        <f t="shared" si="1"/>
        <v>P &lt;= 15 кВт</v>
      </c>
      <c r="N19" s="3">
        <v>550</v>
      </c>
      <c r="O19" s="11">
        <f t="shared" si="2"/>
        <v>5500</v>
      </c>
      <c r="P19" s="11">
        <f t="shared" si="3"/>
        <v>6490</v>
      </c>
      <c r="Q19" s="3"/>
      <c r="R19" s="8"/>
      <c r="S19" s="18" t="s">
        <v>35</v>
      </c>
      <c r="T19" s="14" t="s">
        <v>144</v>
      </c>
      <c r="U19" s="8">
        <v>42117</v>
      </c>
      <c r="V19" s="8">
        <v>42122</v>
      </c>
      <c r="W19" s="14" t="s">
        <v>145</v>
      </c>
      <c r="X19" s="8">
        <v>42117</v>
      </c>
      <c r="Y19" s="16">
        <v>3</v>
      </c>
      <c r="Z19" s="9" t="str">
        <f ca="1" t="shared" si="4"/>
        <v>Действует</v>
      </c>
      <c r="AA19" s="9" t="str">
        <f t="shared" si="5"/>
        <v>Не выполнено</v>
      </c>
      <c r="AB19" s="26"/>
      <c r="AC19" s="15">
        <v>3</v>
      </c>
      <c r="AD19" s="16">
        <v>0.4</v>
      </c>
      <c r="AE19" s="17">
        <v>230</v>
      </c>
      <c r="AF19" s="9" t="str">
        <f t="shared" si="6"/>
        <v>Заключен</v>
      </c>
      <c r="AG19" s="22">
        <v>1</v>
      </c>
      <c r="AH19" s="24">
        <v>42116</v>
      </c>
      <c r="AI19" s="25"/>
      <c r="AJ19" s="23" t="s">
        <v>54</v>
      </c>
    </row>
    <row r="20" spans="1:36" ht="267.75">
      <c r="A20" s="6">
        <v>39</v>
      </c>
      <c r="B20" s="1" t="s">
        <v>146</v>
      </c>
      <c r="C20" s="1" t="s">
        <v>44</v>
      </c>
      <c r="D20" s="1" t="s">
        <v>147</v>
      </c>
      <c r="E20" s="1" t="s">
        <v>46</v>
      </c>
      <c r="F20" s="1" t="s">
        <v>39</v>
      </c>
      <c r="G20" s="1" t="s">
        <v>148</v>
      </c>
      <c r="H20" s="1" t="s">
        <v>6</v>
      </c>
      <c r="I20" s="15" t="s">
        <v>39</v>
      </c>
      <c r="J20" s="3">
        <v>15</v>
      </c>
      <c r="K20" s="2">
        <v>0.89</v>
      </c>
      <c r="L20" s="12">
        <f t="shared" si="0"/>
        <v>16.9</v>
      </c>
      <c r="M20" s="10" t="str">
        <f t="shared" si="1"/>
        <v>P &lt;= 15 кВт</v>
      </c>
      <c r="N20" s="3">
        <v>306.46</v>
      </c>
      <c r="O20" s="11">
        <f t="shared" si="2"/>
        <v>4596.9</v>
      </c>
      <c r="P20" s="11">
        <f t="shared" si="3"/>
        <v>5424.34</v>
      </c>
      <c r="Q20" s="3"/>
      <c r="R20" s="8"/>
      <c r="S20" s="18" t="s">
        <v>35</v>
      </c>
      <c r="T20" s="14" t="s">
        <v>149</v>
      </c>
      <c r="U20" s="8">
        <v>42117</v>
      </c>
      <c r="V20" s="8">
        <v>42121</v>
      </c>
      <c r="W20" s="14" t="s">
        <v>150</v>
      </c>
      <c r="X20" s="8">
        <v>42117</v>
      </c>
      <c r="Y20" s="16">
        <v>3</v>
      </c>
      <c r="Z20" s="9" t="str">
        <f ca="1" t="shared" si="4"/>
        <v>Действует</v>
      </c>
      <c r="AA20" s="9" t="str">
        <f t="shared" si="5"/>
        <v>Не выполнено</v>
      </c>
      <c r="AB20" s="26"/>
      <c r="AC20" s="15">
        <v>3</v>
      </c>
      <c r="AD20" s="16">
        <v>0.4</v>
      </c>
      <c r="AE20" s="17">
        <v>400</v>
      </c>
      <c r="AF20" s="9" t="str">
        <f t="shared" si="6"/>
        <v>Заключен</v>
      </c>
      <c r="AG20" s="22">
        <v>1</v>
      </c>
      <c r="AH20" s="24">
        <v>42116</v>
      </c>
      <c r="AI20" s="25"/>
      <c r="AJ20" s="23" t="s">
        <v>54</v>
      </c>
    </row>
    <row r="21" spans="1:36" ht="267.75">
      <c r="A21" s="6">
        <v>40</v>
      </c>
      <c r="B21" s="1" t="s">
        <v>151</v>
      </c>
      <c r="C21" s="1" t="s">
        <v>44</v>
      </c>
      <c r="D21" s="1" t="s">
        <v>152</v>
      </c>
      <c r="E21" s="1" t="s">
        <v>46</v>
      </c>
      <c r="F21" s="1" t="s">
        <v>39</v>
      </c>
      <c r="G21" s="1" t="s">
        <v>153</v>
      </c>
      <c r="H21" s="1" t="s">
        <v>6</v>
      </c>
      <c r="I21" s="15" t="s">
        <v>39</v>
      </c>
      <c r="J21" s="3">
        <v>6</v>
      </c>
      <c r="K21" s="2">
        <v>0.89</v>
      </c>
      <c r="L21" s="12">
        <f t="shared" si="0"/>
        <v>6.7</v>
      </c>
      <c r="M21" s="10" t="str">
        <f t="shared" si="1"/>
        <v>P &lt;= 15 кВт</v>
      </c>
      <c r="N21" s="3">
        <v>550</v>
      </c>
      <c r="O21" s="11">
        <f t="shared" si="2"/>
        <v>3300</v>
      </c>
      <c r="P21" s="11">
        <f t="shared" si="3"/>
        <v>3894</v>
      </c>
      <c r="Q21" s="3"/>
      <c r="R21" s="8"/>
      <c r="S21" s="18" t="s">
        <v>35</v>
      </c>
      <c r="T21" s="14" t="s">
        <v>154</v>
      </c>
      <c r="U21" s="8">
        <v>42117</v>
      </c>
      <c r="V21" s="8">
        <v>42122</v>
      </c>
      <c r="W21" s="14" t="s">
        <v>155</v>
      </c>
      <c r="X21" s="8">
        <v>42117</v>
      </c>
      <c r="Y21" s="16">
        <v>3</v>
      </c>
      <c r="Z21" s="9" t="str">
        <f ca="1" t="shared" si="4"/>
        <v>Действует</v>
      </c>
      <c r="AA21" s="9" t="str">
        <f t="shared" si="5"/>
        <v>Не выполнено</v>
      </c>
      <c r="AB21" s="26"/>
      <c r="AC21" s="15">
        <v>3</v>
      </c>
      <c r="AD21" s="16">
        <v>0.4</v>
      </c>
      <c r="AE21" s="17">
        <v>230</v>
      </c>
      <c r="AF21" s="9" t="str">
        <f t="shared" si="6"/>
        <v>Заключен</v>
      </c>
      <c r="AG21" s="22">
        <v>1</v>
      </c>
      <c r="AH21" s="24">
        <v>42116</v>
      </c>
      <c r="AI21" s="25"/>
      <c r="AJ21" s="23" t="s">
        <v>54</v>
      </c>
    </row>
    <row r="22" spans="1:36" ht="267.75">
      <c r="A22" s="6">
        <v>41</v>
      </c>
      <c r="B22" s="1" t="s">
        <v>156</v>
      </c>
      <c r="C22" s="1" t="s">
        <v>44</v>
      </c>
      <c r="D22" s="1" t="s">
        <v>157</v>
      </c>
      <c r="E22" s="1" t="s">
        <v>46</v>
      </c>
      <c r="F22" s="1" t="s">
        <v>39</v>
      </c>
      <c r="G22" s="1" t="s">
        <v>158</v>
      </c>
      <c r="H22" s="1" t="s">
        <v>6</v>
      </c>
      <c r="I22" s="15" t="s">
        <v>39</v>
      </c>
      <c r="J22" s="3">
        <v>15</v>
      </c>
      <c r="K22" s="2">
        <v>0.89</v>
      </c>
      <c r="L22" s="12">
        <f t="shared" si="0"/>
        <v>16.9</v>
      </c>
      <c r="M22" s="10" t="str">
        <f t="shared" si="1"/>
        <v>P &lt;= 15 кВт</v>
      </c>
      <c r="N22" s="3">
        <v>550</v>
      </c>
      <c r="O22" s="11">
        <f t="shared" si="2"/>
        <v>8250</v>
      </c>
      <c r="P22" s="11">
        <f t="shared" si="3"/>
        <v>9735</v>
      </c>
      <c r="Q22" s="3"/>
      <c r="R22" s="8"/>
      <c r="S22" s="18" t="s">
        <v>35</v>
      </c>
      <c r="T22" s="14" t="s">
        <v>159</v>
      </c>
      <c r="U22" s="8">
        <v>42117</v>
      </c>
      <c r="V22" s="8">
        <v>42122</v>
      </c>
      <c r="W22" s="14" t="s">
        <v>160</v>
      </c>
      <c r="X22" s="8">
        <v>42117</v>
      </c>
      <c r="Y22" s="16">
        <v>3</v>
      </c>
      <c r="Z22" s="9" t="str">
        <f ca="1" t="shared" si="4"/>
        <v>Действует</v>
      </c>
      <c r="AA22" s="9" t="str">
        <f t="shared" si="5"/>
        <v>Не выполнено</v>
      </c>
      <c r="AB22" s="26"/>
      <c r="AC22" s="15">
        <v>3</v>
      </c>
      <c r="AD22" s="16">
        <v>0.4</v>
      </c>
      <c r="AE22" s="17">
        <v>400</v>
      </c>
      <c r="AF22" s="9" t="str">
        <f t="shared" si="6"/>
        <v>Заключен</v>
      </c>
      <c r="AG22" s="22">
        <v>1</v>
      </c>
      <c r="AH22" s="24">
        <v>42116</v>
      </c>
      <c r="AI22" s="25"/>
      <c r="AJ22" s="23" t="s">
        <v>54</v>
      </c>
    </row>
    <row r="23" spans="1:36" ht="267.75">
      <c r="A23" s="6">
        <v>42</v>
      </c>
      <c r="B23" s="1" t="s">
        <v>161</v>
      </c>
      <c r="C23" s="1" t="s">
        <v>44</v>
      </c>
      <c r="D23" s="1" t="s">
        <v>162</v>
      </c>
      <c r="E23" s="1" t="s">
        <v>46</v>
      </c>
      <c r="F23" s="1" t="s">
        <v>39</v>
      </c>
      <c r="G23" s="1" t="s">
        <v>153</v>
      </c>
      <c r="H23" s="1" t="s">
        <v>6</v>
      </c>
      <c r="I23" s="15" t="s">
        <v>39</v>
      </c>
      <c r="J23" s="3">
        <v>15</v>
      </c>
      <c r="K23" s="2">
        <v>0.89</v>
      </c>
      <c r="L23" s="12">
        <f t="shared" si="0"/>
        <v>16.9</v>
      </c>
      <c r="M23" s="10" t="str">
        <f t="shared" si="1"/>
        <v>P &lt;= 15 кВт</v>
      </c>
      <c r="N23" s="3">
        <v>550</v>
      </c>
      <c r="O23" s="11">
        <f t="shared" si="2"/>
        <v>8250</v>
      </c>
      <c r="P23" s="11">
        <f t="shared" si="3"/>
        <v>9735</v>
      </c>
      <c r="Q23" s="3"/>
      <c r="R23" s="8"/>
      <c r="S23" s="18" t="s">
        <v>35</v>
      </c>
      <c r="T23" s="14" t="s">
        <v>163</v>
      </c>
      <c r="U23" s="8">
        <v>42117</v>
      </c>
      <c r="V23" s="8">
        <v>42122</v>
      </c>
      <c r="W23" s="14" t="s">
        <v>164</v>
      </c>
      <c r="X23" s="8">
        <v>42117</v>
      </c>
      <c r="Y23" s="16">
        <v>3</v>
      </c>
      <c r="Z23" s="9" t="str">
        <f ca="1" t="shared" si="4"/>
        <v>Действует</v>
      </c>
      <c r="AA23" s="9" t="str">
        <f t="shared" si="5"/>
        <v>Не выполнено</v>
      </c>
      <c r="AB23" s="26"/>
      <c r="AC23" s="15">
        <v>3</v>
      </c>
      <c r="AD23" s="16">
        <v>0.4</v>
      </c>
      <c r="AE23" s="17">
        <v>400</v>
      </c>
      <c r="AF23" s="9" t="str">
        <f t="shared" si="6"/>
        <v>Заключен</v>
      </c>
      <c r="AG23" s="22">
        <v>1</v>
      </c>
      <c r="AH23" s="24">
        <v>42116</v>
      </c>
      <c r="AI23" s="25"/>
      <c r="AJ23" s="23" t="s">
        <v>54</v>
      </c>
    </row>
    <row r="24" spans="1:36" ht="254.25" customHeight="1">
      <c r="A24" s="6">
        <v>43</v>
      </c>
      <c r="B24" s="1" t="s">
        <v>165</v>
      </c>
      <c r="C24" s="1" t="s">
        <v>48</v>
      </c>
      <c r="D24" s="1" t="s">
        <v>166</v>
      </c>
      <c r="E24" s="1" t="s">
        <v>46</v>
      </c>
      <c r="F24" s="1" t="s">
        <v>39</v>
      </c>
      <c r="G24" s="1" t="s">
        <v>167</v>
      </c>
      <c r="H24" s="1" t="s">
        <v>6</v>
      </c>
      <c r="I24" s="15" t="s">
        <v>39</v>
      </c>
      <c r="J24" s="3">
        <v>15</v>
      </c>
      <c r="K24" s="2">
        <v>0.89</v>
      </c>
      <c r="L24" s="12">
        <f t="shared" si="0"/>
        <v>16.9</v>
      </c>
      <c r="M24" s="10" t="str">
        <f t="shared" si="1"/>
        <v>P &lt;= 15 кВт</v>
      </c>
      <c r="N24" s="3">
        <v>550</v>
      </c>
      <c r="O24" s="11">
        <f t="shared" si="2"/>
        <v>8250</v>
      </c>
      <c r="P24" s="11">
        <f t="shared" si="3"/>
        <v>9735</v>
      </c>
      <c r="Q24" s="3"/>
      <c r="R24" s="8"/>
      <c r="S24" s="18" t="s">
        <v>35</v>
      </c>
      <c r="T24" s="14" t="s">
        <v>168</v>
      </c>
      <c r="U24" s="8">
        <v>42118</v>
      </c>
      <c r="V24" s="8">
        <v>42124</v>
      </c>
      <c r="W24" s="14" t="s">
        <v>169</v>
      </c>
      <c r="X24" s="8">
        <v>42118</v>
      </c>
      <c r="Y24" s="16">
        <v>3</v>
      </c>
      <c r="Z24" s="9" t="str">
        <f ca="1" t="shared" si="4"/>
        <v>Действует</v>
      </c>
      <c r="AA24" s="9" t="str">
        <f t="shared" si="5"/>
        <v>Не выполнено</v>
      </c>
      <c r="AB24" s="26"/>
      <c r="AC24" s="15">
        <v>3</v>
      </c>
      <c r="AD24" s="16">
        <v>0.4</v>
      </c>
      <c r="AE24" s="17">
        <v>400</v>
      </c>
      <c r="AF24" s="9" t="str">
        <f t="shared" si="6"/>
        <v>Заключен</v>
      </c>
      <c r="AG24" s="22">
        <v>1</v>
      </c>
      <c r="AH24" s="24">
        <v>42107</v>
      </c>
      <c r="AI24" s="25"/>
      <c r="AJ24" s="23" t="s">
        <v>54</v>
      </c>
    </row>
    <row r="25" spans="1:36" ht="273" customHeight="1">
      <c r="A25" s="6">
        <v>44</v>
      </c>
      <c r="B25" s="1" t="s">
        <v>170</v>
      </c>
      <c r="C25" s="1" t="s">
        <v>48</v>
      </c>
      <c r="D25" s="1" t="s">
        <v>171</v>
      </c>
      <c r="E25" s="1" t="s">
        <v>46</v>
      </c>
      <c r="F25" s="1" t="s">
        <v>39</v>
      </c>
      <c r="G25" s="1" t="s">
        <v>172</v>
      </c>
      <c r="H25" s="1" t="s">
        <v>6</v>
      </c>
      <c r="I25" s="15" t="s">
        <v>39</v>
      </c>
      <c r="J25" s="3">
        <v>15</v>
      </c>
      <c r="K25" s="2">
        <v>0.89</v>
      </c>
      <c r="L25" s="12">
        <f t="shared" si="0"/>
        <v>16.9</v>
      </c>
      <c r="M25" s="10" t="str">
        <f t="shared" si="1"/>
        <v>P &lt;= 15 кВт</v>
      </c>
      <c r="N25" s="3">
        <v>550</v>
      </c>
      <c r="O25" s="11">
        <f t="shared" si="2"/>
        <v>8250</v>
      </c>
      <c r="P25" s="11">
        <f t="shared" si="3"/>
        <v>9735</v>
      </c>
      <c r="Q25" s="3"/>
      <c r="R25" s="8"/>
      <c r="S25" s="18" t="s">
        <v>35</v>
      </c>
      <c r="T25" s="14" t="s">
        <v>173</v>
      </c>
      <c r="U25" s="8">
        <v>42118</v>
      </c>
      <c r="V25" s="8">
        <v>42124</v>
      </c>
      <c r="W25" s="14" t="s">
        <v>174</v>
      </c>
      <c r="X25" s="8">
        <v>42118</v>
      </c>
      <c r="Y25" s="16">
        <v>3</v>
      </c>
      <c r="Z25" s="9" t="str">
        <f ca="1" t="shared" si="4"/>
        <v>Действует</v>
      </c>
      <c r="AA25" s="9" t="str">
        <f t="shared" si="5"/>
        <v>Не выполнено</v>
      </c>
      <c r="AB25" s="26"/>
      <c r="AC25" s="15">
        <v>3</v>
      </c>
      <c r="AD25" s="16">
        <v>0.4</v>
      </c>
      <c r="AE25" s="17">
        <v>400</v>
      </c>
      <c r="AF25" s="9" t="str">
        <f t="shared" si="6"/>
        <v>Заключен</v>
      </c>
      <c r="AG25" s="22">
        <v>1</v>
      </c>
      <c r="AH25" s="24">
        <v>42107</v>
      </c>
      <c r="AI25" s="25"/>
      <c r="AJ25" s="23" t="s">
        <v>54</v>
      </c>
    </row>
    <row r="26" spans="1:36" ht="267.75">
      <c r="A26" s="6">
        <v>45</v>
      </c>
      <c r="B26" s="1" t="s">
        <v>175</v>
      </c>
      <c r="C26" s="1" t="s">
        <v>48</v>
      </c>
      <c r="D26" s="1" t="s">
        <v>176</v>
      </c>
      <c r="E26" s="1" t="s">
        <v>46</v>
      </c>
      <c r="F26" s="1" t="s">
        <v>39</v>
      </c>
      <c r="G26" s="1" t="s">
        <v>177</v>
      </c>
      <c r="H26" s="1" t="s">
        <v>6</v>
      </c>
      <c r="I26" s="15" t="s">
        <v>39</v>
      </c>
      <c r="J26" s="3">
        <v>15</v>
      </c>
      <c r="K26" s="2">
        <v>0.89</v>
      </c>
      <c r="L26" s="12">
        <f t="shared" si="0"/>
        <v>16.9</v>
      </c>
      <c r="M26" s="10" t="str">
        <f t="shared" si="1"/>
        <v>P &lt;= 15 кВт</v>
      </c>
      <c r="N26" s="3">
        <v>550</v>
      </c>
      <c r="O26" s="11">
        <f t="shared" si="2"/>
        <v>8250</v>
      </c>
      <c r="P26" s="11">
        <f t="shared" si="3"/>
        <v>9735</v>
      </c>
      <c r="Q26" s="3"/>
      <c r="R26" s="8"/>
      <c r="S26" s="18" t="s">
        <v>35</v>
      </c>
      <c r="T26" s="14" t="s">
        <v>178</v>
      </c>
      <c r="U26" s="8">
        <v>42118</v>
      </c>
      <c r="V26" s="8">
        <v>42124</v>
      </c>
      <c r="W26" s="14" t="s">
        <v>179</v>
      </c>
      <c r="X26" s="8">
        <v>42118</v>
      </c>
      <c r="Y26" s="16">
        <v>3</v>
      </c>
      <c r="Z26" s="9" t="str">
        <f ca="1" t="shared" si="4"/>
        <v>Действует</v>
      </c>
      <c r="AA26" s="9" t="str">
        <f t="shared" si="5"/>
        <v>Не выполнено</v>
      </c>
      <c r="AB26" s="26"/>
      <c r="AC26" s="15">
        <v>3</v>
      </c>
      <c r="AD26" s="16">
        <v>0.4</v>
      </c>
      <c r="AE26" s="17">
        <v>400</v>
      </c>
      <c r="AF26" s="9" t="str">
        <f t="shared" si="6"/>
        <v>Заключен</v>
      </c>
      <c r="AG26" s="22">
        <v>1</v>
      </c>
      <c r="AH26" s="24">
        <v>42107</v>
      </c>
      <c r="AI26" s="25"/>
      <c r="AJ26" s="23" t="s">
        <v>54</v>
      </c>
    </row>
  </sheetData>
  <sheetProtection formatCells="0" formatColumns="0" formatRows="0" autoFilter="0"/>
  <mergeCells count="1">
    <mergeCell ref="A1:G1"/>
  </mergeCells>
  <printOptions/>
  <pageMargins left="0.196850393700787" right="0.196850393700787" top="0.393700787401575" bottom="0.196850393700787" header="0" footer="0"/>
  <pageSetup horizontalDpi="600" verticalDpi="600" orientation="landscape" paperSize="9" scale="5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Тарабановский</dc:creator>
  <cp:keywords/>
  <dc:description/>
  <cp:lastModifiedBy>ПТО</cp:lastModifiedBy>
  <cp:lastPrinted>2013-02-13T07:45:44Z</cp:lastPrinted>
  <dcterms:created xsi:type="dcterms:W3CDTF">2009-04-17T07:08:23Z</dcterms:created>
  <dcterms:modified xsi:type="dcterms:W3CDTF">2015-05-05T10:14:48Z</dcterms:modified>
  <cp:category/>
  <cp:version/>
  <cp:contentType/>
  <cp:contentStatus/>
</cp:coreProperties>
</file>